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11340" windowHeight="6300" tabRatio="924"/>
  </bookViews>
  <sheets>
    <sheet name="5510 ÖNCESİ " sheetId="7" r:id="rId1"/>
    <sheet name="5510 ÖNCESİ TAM MAAŞ" sheetId="8" r:id="rId2"/>
    <sheet name="5510 ÖNCESİ ÜCRETSİZ" sheetId="10" r:id="rId3"/>
    <sheet name="5510 SONRASI(istifa)" sheetId="1" r:id="rId4"/>
    <sheet name="5510 SONRASI (Ücretsiz İzin.)" sheetId="6" r:id="rId5"/>
    <sheet name="5510 SONRASI(Tam maaş iade)" sheetId="9" r:id="rId6"/>
  </sheets>
  <definedNames>
    <definedName name="_xlnm.Print_Area" localSheetId="0">'5510 ÖNCESİ '!$A$1:$K$56</definedName>
    <definedName name="_xlnm.Print_Area" localSheetId="1">'5510 ÖNCESİ TAM MAAŞ'!$A$2:$K$56</definedName>
    <definedName name="_xlnm.Print_Area" localSheetId="2">'5510 ÖNCESİ ÜCRETSİZ'!$A$2:$K$55</definedName>
    <definedName name="_xlnm.Print_Area" localSheetId="4">'5510 SONRASI (Ücretsiz İzin.)'!$A$1:$K$61</definedName>
    <definedName name="_xlnm.Print_Area" localSheetId="3">'5510 SONRASI(istifa)'!$A$1:$K$57</definedName>
    <definedName name="_xlnm.Print_Area" localSheetId="5">'5510 SONRASI(Tam maaş iade)'!$A$1:$K$58</definedName>
  </definedNames>
  <calcPr calcId="145621"/>
</workbook>
</file>

<file path=xl/calcChain.xml><?xml version="1.0" encoding="utf-8"?>
<calcChain xmlns="http://schemas.openxmlformats.org/spreadsheetml/2006/main">
  <c r="F17" i="8" l="1"/>
  <c r="F18" i="8"/>
  <c r="F49" i="8"/>
  <c r="F33" i="8"/>
  <c r="F19" i="8"/>
  <c r="I19" i="8"/>
  <c r="F20" i="8"/>
  <c r="F21" i="8"/>
  <c r="F24" i="8"/>
  <c r="I24" i="8"/>
  <c r="F25" i="8"/>
  <c r="I25" i="8"/>
  <c r="F26" i="8"/>
  <c r="F27" i="8"/>
  <c r="F28" i="8"/>
  <c r="I28" i="8"/>
  <c r="F29" i="8"/>
  <c r="I29" i="8"/>
  <c r="F30" i="8"/>
  <c r="F32" i="8"/>
  <c r="I32" i="8"/>
  <c r="F17" i="10"/>
  <c r="I17" i="10"/>
  <c r="I33" i="10"/>
  <c r="F18" i="10"/>
  <c r="I18" i="10"/>
  <c r="F19" i="10"/>
  <c r="I19" i="10"/>
  <c r="F20" i="10"/>
  <c r="I20" i="10"/>
  <c r="F21" i="10"/>
  <c r="I21" i="10"/>
  <c r="F24" i="10"/>
  <c r="I24" i="10"/>
  <c r="F25" i="10"/>
  <c r="I25" i="10"/>
  <c r="F26" i="10"/>
  <c r="I26" i="10"/>
  <c r="F27" i="10"/>
  <c r="I27" i="10"/>
  <c r="F28" i="10"/>
  <c r="I28" i="10"/>
  <c r="F29" i="10"/>
  <c r="I29" i="10"/>
  <c r="F30" i="10"/>
  <c r="I30" i="10"/>
  <c r="F32" i="10"/>
  <c r="I32" i="10"/>
  <c r="F43" i="10"/>
  <c r="I43" i="10"/>
  <c r="F44" i="10"/>
  <c r="F45" i="10"/>
  <c r="I44" i="10"/>
  <c r="I45" i="10"/>
  <c r="D45" i="10"/>
  <c r="F39" i="10"/>
  <c r="D39" i="10"/>
  <c r="I37" i="10"/>
  <c r="I39" i="10"/>
  <c r="D33" i="10"/>
  <c r="D40" i="10"/>
  <c r="F31" i="10"/>
  <c r="I31" i="10"/>
  <c r="F23" i="10"/>
  <c r="I23" i="10"/>
  <c r="F22" i="10"/>
  <c r="I22" i="10"/>
  <c r="F28" i="1"/>
  <c r="D46" i="9"/>
  <c r="F46" i="9"/>
  <c r="H46" i="9"/>
  <c r="D45" i="9"/>
  <c r="F45" i="9"/>
  <c r="H45" i="9"/>
  <c r="F44" i="9"/>
  <c r="H44" i="9"/>
  <c r="F43" i="9"/>
  <c r="H43" i="9"/>
  <c r="F42" i="9"/>
  <c r="H42" i="9"/>
  <c r="F41" i="9"/>
  <c r="H41" i="9"/>
  <c r="D36" i="9"/>
  <c r="F35" i="9"/>
  <c r="I35" i="9"/>
  <c r="F34" i="9"/>
  <c r="F36" i="9"/>
  <c r="I34" i="9"/>
  <c r="D30" i="9"/>
  <c r="D37" i="9"/>
  <c r="F29" i="9"/>
  <c r="I29" i="9"/>
  <c r="F28" i="9"/>
  <c r="I28" i="9"/>
  <c r="F27" i="9"/>
  <c r="I27" i="9"/>
  <c r="F26" i="9"/>
  <c r="I26" i="9"/>
  <c r="F25" i="9"/>
  <c r="I25" i="9"/>
  <c r="F24" i="9"/>
  <c r="I24" i="9"/>
  <c r="F23" i="9"/>
  <c r="I23" i="9"/>
  <c r="F22" i="9"/>
  <c r="I22" i="9"/>
  <c r="F21" i="9"/>
  <c r="I21" i="9"/>
  <c r="F20" i="9"/>
  <c r="I20" i="9"/>
  <c r="F19" i="9"/>
  <c r="I19" i="9"/>
  <c r="F18" i="9"/>
  <c r="I18" i="9"/>
  <c r="F17" i="9"/>
  <c r="I17" i="9"/>
  <c r="F16" i="9"/>
  <c r="I16" i="9"/>
  <c r="F15" i="9"/>
  <c r="F30" i="9"/>
  <c r="D46" i="8"/>
  <c r="F45" i="8"/>
  <c r="I45" i="8"/>
  <c r="F44" i="8"/>
  <c r="I44" i="8"/>
  <c r="I46" i="8"/>
  <c r="F40" i="8"/>
  <c r="D40" i="8"/>
  <c r="D41" i="8"/>
  <c r="I37" i="8"/>
  <c r="I40" i="8"/>
  <c r="D33" i="8"/>
  <c r="I50" i="8"/>
  <c r="D11" i="8"/>
  <c r="F31" i="8"/>
  <c r="I31" i="8"/>
  <c r="I30" i="8"/>
  <c r="I27" i="8"/>
  <c r="I26" i="8"/>
  <c r="F23" i="8"/>
  <c r="I23" i="8"/>
  <c r="F22" i="8"/>
  <c r="I21" i="8"/>
  <c r="I20" i="8"/>
  <c r="I18" i="8"/>
  <c r="I17" i="8"/>
  <c r="I33" i="8"/>
  <c r="F27" i="7"/>
  <c r="I27" i="7"/>
  <c r="F31" i="7"/>
  <c r="I31" i="7"/>
  <c r="D47" i="6"/>
  <c r="F22" i="7"/>
  <c r="I22" i="7"/>
  <c r="F21" i="6"/>
  <c r="I21" i="6"/>
  <c r="F20" i="1"/>
  <c r="F45" i="6"/>
  <c r="H45" i="6"/>
  <c r="F44" i="6"/>
  <c r="H44" i="6"/>
  <c r="F36" i="6"/>
  <c r="I36" i="6"/>
  <c r="F35" i="6"/>
  <c r="I35" i="6"/>
  <c r="I37" i="6"/>
  <c r="F44" i="1"/>
  <c r="H44" i="1"/>
  <c r="F43" i="1"/>
  <c r="H43" i="1"/>
  <c r="F35" i="1"/>
  <c r="I35" i="1"/>
  <c r="F34" i="1"/>
  <c r="I34" i="1"/>
  <c r="I36" i="1"/>
  <c r="D45" i="7"/>
  <c r="F44" i="7"/>
  <c r="I44" i="7"/>
  <c r="I45" i="7"/>
  <c r="F43" i="7"/>
  <c r="F45" i="7"/>
  <c r="F39" i="7"/>
  <c r="D39" i="7"/>
  <c r="I37" i="7"/>
  <c r="I39" i="7"/>
  <c r="D33" i="7"/>
  <c r="D40" i="7"/>
  <c r="F32" i="7"/>
  <c r="I32" i="7"/>
  <c r="F30" i="7"/>
  <c r="I30" i="7"/>
  <c r="F29" i="7"/>
  <c r="I29" i="7"/>
  <c r="F28" i="7"/>
  <c r="I28" i="7"/>
  <c r="F26" i="7"/>
  <c r="I26" i="7"/>
  <c r="F25" i="7"/>
  <c r="I25" i="7"/>
  <c r="F24" i="7"/>
  <c r="I24" i="7"/>
  <c r="F23" i="7"/>
  <c r="I23" i="7"/>
  <c r="F21" i="7"/>
  <c r="I21" i="7"/>
  <c r="F20" i="7"/>
  <c r="I20" i="7"/>
  <c r="F19" i="7"/>
  <c r="I19" i="7"/>
  <c r="F18" i="7"/>
  <c r="I18" i="7"/>
  <c r="F17" i="7"/>
  <c r="I17" i="7"/>
  <c r="F24" i="1"/>
  <c r="I24" i="1"/>
  <c r="F25" i="1"/>
  <c r="I25" i="1"/>
  <c r="F26" i="6"/>
  <c r="I26" i="6"/>
  <c r="F25" i="6"/>
  <c r="I25" i="6"/>
  <c r="D46" i="6"/>
  <c r="F46" i="6"/>
  <c r="F49" i="6"/>
  <c r="D49" i="6"/>
  <c r="F43" i="6"/>
  <c r="H43" i="6"/>
  <c r="F42" i="6"/>
  <c r="I42" i="6"/>
  <c r="D37" i="6"/>
  <c r="D31" i="6"/>
  <c r="D38" i="6"/>
  <c r="F30" i="6"/>
  <c r="I30" i="6"/>
  <c r="F29" i="6"/>
  <c r="I29" i="6"/>
  <c r="F28" i="6"/>
  <c r="I28" i="6"/>
  <c r="F27" i="6"/>
  <c r="I27" i="6"/>
  <c r="F24" i="6"/>
  <c r="I24" i="6"/>
  <c r="F23" i="6"/>
  <c r="I23" i="6"/>
  <c r="F22" i="6"/>
  <c r="I22" i="6"/>
  <c r="F20" i="6"/>
  <c r="I20" i="6"/>
  <c r="F19" i="6"/>
  <c r="I19" i="6"/>
  <c r="F18" i="6"/>
  <c r="I18" i="6"/>
  <c r="F17" i="6"/>
  <c r="I17" i="6"/>
  <c r="I31" i="6"/>
  <c r="F16" i="6"/>
  <c r="I16" i="6"/>
  <c r="D46" i="1"/>
  <c r="F46" i="1"/>
  <c r="I28" i="1"/>
  <c r="F21" i="1"/>
  <c r="I21" i="1"/>
  <c r="D45" i="1"/>
  <c r="F45" i="1"/>
  <c r="D36" i="1"/>
  <c r="F17" i="1"/>
  <c r="I17" i="1"/>
  <c r="F18" i="1"/>
  <c r="I18" i="1"/>
  <c r="F19" i="1"/>
  <c r="I19" i="1"/>
  <c r="I20" i="1"/>
  <c r="F22" i="1"/>
  <c r="I22" i="1"/>
  <c r="F23" i="1"/>
  <c r="I23" i="1"/>
  <c r="F26" i="1"/>
  <c r="I26" i="1"/>
  <c r="F27" i="1"/>
  <c r="I27" i="1"/>
  <c r="F29" i="1"/>
  <c r="I29" i="1"/>
  <c r="F15" i="1"/>
  <c r="I15" i="1"/>
  <c r="F16" i="1"/>
  <c r="I16" i="1"/>
  <c r="F41" i="1"/>
  <c r="F48" i="1"/>
  <c r="H41" i="1"/>
  <c r="F42" i="1"/>
  <c r="H42" i="1"/>
  <c r="D30" i="1"/>
  <c r="D37" i="1"/>
  <c r="F47" i="6"/>
  <c r="H47" i="6"/>
  <c r="I43" i="7"/>
  <c r="I15" i="9"/>
  <c r="I30" i="9"/>
  <c r="D48" i="9"/>
  <c r="F36" i="1"/>
  <c r="F46" i="8"/>
  <c r="H45" i="1"/>
  <c r="F31" i="6"/>
  <c r="D48" i="1"/>
  <c r="I22" i="8"/>
  <c r="E51" i="6"/>
  <c r="I33" i="7"/>
  <c r="I48" i="1"/>
  <c r="I49" i="10"/>
  <c r="D11" i="10"/>
  <c r="F48" i="10"/>
  <c r="F48" i="9"/>
  <c r="I30" i="1"/>
  <c r="I36" i="9"/>
  <c r="I48" i="9"/>
  <c r="F33" i="10"/>
  <c r="I51" i="9"/>
  <c r="D10" i="9"/>
  <c r="H46" i="1"/>
  <c r="F30" i="1"/>
  <c r="F33" i="7"/>
  <c r="F37" i="6"/>
  <c r="H46" i="6"/>
  <c r="I52" i="6"/>
  <c r="D10" i="6"/>
  <c r="I49" i="7"/>
  <c r="D11" i="7"/>
  <c r="F48" i="7"/>
  <c r="F50" i="1"/>
  <c r="I51" i="1"/>
  <c r="D10" i="1"/>
  <c r="I49" i="6"/>
</calcChain>
</file>

<file path=xl/comments1.xml><?xml version="1.0" encoding="utf-8"?>
<comments xmlns="http://schemas.openxmlformats.org/spreadsheetml/2006/main">
  <authors>
    <author>mustafa</author>
    <author>Mku</author>
  </authors>
  <commentList>
    <comment ref="G6" authorId="0">
      <text>
        <r>
          <rPr>
            <b/>
            <sz val="9"/>
            <color indexed="81"/>
            <rFont val="Tahoma"/>
            <family val="2"/>
            <charset val="162"/>
          </rPr>
          <t>M.K.Ü Str. Geliştirme Daire Başkanlığı:</t>
        </r>
        <r>
          <rPr>
            <sz val="9"/>
            <color indexed="81"/>
            <rFont val="Tahoma"/>
            <family val="2"/>
            <charset val="162"/>
          </rPr>
          <t xml:space="preserve">
5 yılla 10 yıl arası  hizmeti olanlar  5434 sayılı kanun gereği aybaşından sonra vazifeden ayrılanlardan tam kesenek alınır hükmü  olduğu için yazılmalı.
</t>
        </r>
      </text>
    </comment>
    <comment ref="I22" authorId="1">
      <text>
        <r>
          <rPr>
            <b/>
            <sz val="9"/>
            <color indexed="81"/>
            <rFont val="Tahoma"/>
            <family val="2"/>
            <charset val="162"/>
          </rPr>
          <t>M.K.Ü Str. Geliştirme Daire Başkanlığı:</t>
        </r>
        <r>
          <rPr>
            <sz val="9"/>
            <color indexed="81"/>
            <rFont val="Tahoma"/>
            <charset val="162"/>
          </rPr>
          <t xml:space="preserve">
Toplu sözleşme ikramiyesi"nde "hak kazanmada ve ödemelerde aylıklara ilişkin hükümler uygulanır."hükmüne yer verilmemiştir. Dolayısıyla istifa, emeklilik veya sendika üyeliğinden ayrılma sebebiyle ödenmiş olan Toplu Sözleşme ikramiyesi'nin geri alınmasın mevzuat gereğince mümkün olmadığı değerlendirilmektedir.
</t>
        </r>
      </text>
    </comment>
    <comment ref="I23" authorId="1">
      <text>
        <r>
          <rPr>
            <b/>
            <sz val="9"/>
            <color indexed="81"/>
            <rFont val="Tahoma"/>
            <family val="2"/>
            <charset val="162"/>
          </rPr>
          <t>M.K.Ü Str. Geliştirme Daire Başkanlığı:</t>
        </r>
        <r>
          <rPr>
            <b/>
            <sz val="9"/>
            <color indexed="81"/>
            <rFont val="Tahoma"/>
            <charset val="162"/>
          </rPr>
          <t xml:space="preserve">
</t>
        </r>
        <r>
          <rPr>
            <sz val="9"/>
            <color indexed="81"/>
            <rFont val="Tahoma"/>
            <family val="2"/>
            <charset val="162"/>
          </rPr>
          <t>Aile yardımı ödenekleri hiç bir vergi ve kesintiye tabi tutulmaksızın ödenir ve borç için haczedilemez." , aile yardımı ödeneği kısıt kişi borçlarında geri alınmaz.</t>
        </r>
        <r>
          <rPr>
            <sz val="9"/>
            <color indexed="81"/>
            <rFont val="Tahoma"/>
            <charset val="162"/>
          </rPr>
          <t xml:space="preserve">
</t>
        </r>
      </text>
    </comment>
    <comment ref="I31" authorId="0">
      <text>
        <r>
          <rPr>
            <b/>
            <sz val="9"/>
            <color indexed="81"/>
            <rFont val="Tahoma"/>
            <family val="2"/>
            <charset val="162"/>
          </rPr>
          <t>M.K.Ü Str. Geliştirme Daire Başkanlığı:</t>
        </r>
        <r>
          <rPr>
            <sz val="9"/>
            <color indexed="81"/>
            <rFont val="Tahoma"/>
            <family val="2"/>
            <charset val="162"/>
          </rPr>
          <t xml:space="preserve">
Geliştirme Ödeneği çalışmayı izleyen aybaşında yani çalışılıp alındığı için iade oluşmaz.
Eğer ilgili aydan da alacağı varsa ''Tahakkuk ettirilmesi gereken''kısmına önceki ay + ilgili ay yazılır.</t>
        </r>
        <r>
          <rPr>
            <b/>
            <sz val="9"/>
            <color indexed="81"/>
            <rFont val="Tahoma"/>
            <family val="2"/>
            <charset val="162"/>
          </rPr>
          <t xml:space="preserve">
</t>
        </r>
        <r>
          <rPr>
            <sz val="9"/>
            <color indexed="81"/>
            <rFont val="Tahoma"/>
            <family val="2"/>
            <charset val="162"/>
          </rPr>
          <t xml:space="preserve">
</t>
        </r>
      </text>
    </comment>
    <comment ref="D40" authorId="0">
      <text>
        <r>
          <rPr>
            <b/>
            <sz val="9"/>
            <color indexed="81"/>
            <rFont val="Tahoma"/>
            <family val="2"/>
            <charset val="162"/>
          </rPr>
          <t>M.K.Ü Str. Geliştirme Daire Başkanlığı:</t>
        </r>
        <r>
          <rPr>
            <sz val="9"/>
            <color indexed="81"/>
            <rFont val="Tahoma"/>
            <family val="2"/>
            <charset val="162"/>
          </rPr>
          <t xml:space="preserve">
Hakediş toplamı Bordrodaki hakediş toplamı ile aynı olmalıdır.</t>
        </r>
        <r>
          <rPr>
            <b/>
            <sz val="9"/>
            <color indexed="81"/>
            <rFont val="Tahoma"/>
            <family val="2"/>
            <charset val="162"/>
          </rPr>
          <t xml:space="preserve">
</t>
        </r>
      </text>
    </comment>
    <comment ref="D43" authorId="0">
      <text>
        <r>
          <rPr>
            <b/>
            <sz val="9"/>
            <color indexed="81"/>
            <rFont val="Tahoma"/>
            <family val="2"/>
            <charset val="162"/>
          </rPr>
          <t>M.K.Ü Str. Geliştirme Daire Başkanlığı:</t>
        </r>
        <r>
          <rPr>
            <sz val="9"/>
            <color indexed="81"/>
            <rFont val="Tahoma"/>
            <family val="2"/>
            <charset val="162"/>
          </rPr>
          <t xml:space="preserve">
Gelir Vergisi Kısmına Bordrodaki Gelir Vergisi Kes. Tutarı yazılacak(Asgari Geçim i. Hariç)</t>
        </r>
      </text>
    </comment>
    <comment ref="F48" authorId="1">
      <text>
        <r>
          <rPr>
            <b/>
            <sz val="9"/>
            <color indexed="81"/>
            <rFont val="Tahoma"/>
            <charset val="1"/>
          </rPr>
          <t xml:space="preserve">M.K.Ü Str. Geliştirme Daire Başkanlığı:
</t>
        </r>
        <r>
          <rPr>
            <sz val="9"/>
            <color indexed="81"/>
            <rFont val="Tahoma"/>
            <family val="2"/>
            <charset val="162"/>
          </rPr>
          <t>İlgili personelin kıdem yılı esas alınacak olup kıdem yılı 5 yıldan az olanlarla 10 yıldan çok olanların Emekli Keseneği –Devlete ait olan %20- kişinin borcuna eklenmez. Hizmet yılı 5 yılla 10 yıl arasında olanların borcuna %20 ‘lik (Devlete ait olan) kısım eklenir.</t>
        </r>
      </text>
    </comment>
    <comment ref="G52" authorId="1">
      <text>
        <r>
          <rPr>
            <b/>
            <sz val="9"/>
            <color indexed="81"/>
            <rFont val="Tahoma"/>
            <charset val="1"/>
          </rPr>
          <t>M.K.Ü Str. Geliştirme Daire Başkanlığı:</t>
        </r>
        <r>
          <rPr>
            <sz val="9"/>
            <color indexed="81"/>
            <rFont val="Tahoma"/>
            <charset val="1"/>
          </rPr>
          <t xml:space="preserve">
Kişilerden Alacaklar 16 Sıra nolu Tebliğde ''Fazla ve Yersiz ödemelerde idarenin geri isteme iradesinin borçluya ulaştığı tarih faiz başlangıç tarihi olarak belirlenir.Bunun için idareler borçlunun borcunu ödemesi için en kısa sürede borcu tebliğ etmeli.</t>
        </r>
      </text>
    </comment>
  </commentList>
</comments>
</file>

<file path=xl/comments2.xml><?xml version="1.0" encoding="utf-8"?>
<comments xmlns="http://schemas.openxmlformats.org/spreadsheetml/2006/main">
  <authors>
    <author>Mku</author>
    <author>mustafa</author>
  </authors>
  <commentList>
    <comment ref="I22" authorId="0">
      <text>
        <r>
          <rPr>
            <b/>
            <sz val="9"/>
            <color indexed="81"/>
            <rFont val="Tahoma"/>
            <family val="2"/>
            <charset val="162"/>
          </rPr>
          <t>M.K.Ü Str. Geliştirme Daire Başkanlığı:</t>
        </r>
        <r>
          <rPr>
            <sz val="9"/>
            <color indexed="81"/>
            <rFont val="Tahoma"/>
            <charset val="162"/>
          </rPr>
          <t xml:space="preserve">
Toplu sözleşme ikramiyesi"nde "hak kazanmada ve ödemelerde aylıklara ilişkin hükümler uygulanır."hükmüne yer verilmemiştir. Dolayısıyla istifa, emeklilik veya sendika üyeliğinden ayrılma sebebiyle ödenmiş olan Toplu Sözleşme ikramiyesi'nin geri alınmasın mevzuat gereğince mümkün olmadığı değerlendirilmektedir.
</t>
        </r>
      </text>
    </comment>
    <comment ref="I23" authorId="0">
      <text>
        <r>
          <rPr>
            <b/>
            <sz val="9"/>
            <color indexed="81"/>
            <rFont val="Tahoma"/>
            <family val="2"/>
            <charset val="162"/>
          </rPr>
          <t>M.K.Ü Str. Geliştirme Daire Başkanlığı:</t>
        </r>
        <r>
          <rPr>
            <sz val="9"/>
            <color indexed="81"/>
            <rFont val="Tahoma"/>
            <family val="2"/>
            <charset val="162"/>
          </rPr>
          <t xml:space="preserve">
Aile yardımı ödenekleri hiç bir vergi ve kesintiye tabi tutulmaksızın ödenir ve borç için haczedilemez." , aile yardımı ödeneği kısıt kişi borçlarında geri alınmaz.</t>
        </r>
        <r>
          <rPr>
            <sz val="9"/>
            <color indexed="81"/>
            <rFont val="Tahoma"/>
            <charset val="162"/>
          </rPr>
          <t xml:space="preserve">
</t>
        </r>
      </text>
    </comment>
    <comment ref="I31" authorId="1">
      <text>
        <r>
          <rPr>
            <b/>
            <sz val="9"/>
            <color indexed="81"/>
            <rFont val="Tahoma"/>
            <family val="2"/>
            <charset val="162"/>
          </rPr>
          <t>M.K.Ü Str. Geliştirme Daire Başkanlığı:</t>
        </r>
        <r>
          <rPr>
            <sz val="9"/>
            <color indexed="81"/>
            <rFont val="Tahoma"/>
            <family val="2"/>
            <charset val="162"/>
          </rPr>
          <t xml:space="preserve">
Geliştirme Ödeneği çalışmayı izleyen aybaşında yani çalışılıp alındığı için iade oluşmaz.
Eğer ilgili aydan da alacağı varsa ''Tahakkuk ettirilmesi gereken''kısmına önceki ay + ilgili ay yazılır.</t>
        </r>
        <r>
          <rPr>
            <b/>
            <sz val="9"/>
            <color indexed="81"/>
            <rFont val="Tahoma"/>
            <family val="2"/>
            <charset val="162"/>
          </rPr>
          <t xml:space="preserve">
</t>
        </r>
        <r>
          <rPr>
            <sz val="9"/>
            <color indexed="81"/>
            <rFont val="Tahoma"/>
            <family val="2"/>
            <charset val="162"/>
          </rPr>
          <t xml:space="preserve">
</t>
        </r>
      </text>
    </comment>
    <comment ref="D41" authorId="1">
      <text>
        <r>
          <rPr>
            <b/>
            <sz val="9"/>
            <color indexed="81"/>
            <rFont val="Tahoma"/>
            <family val="2"/>
            <charset val="162"/>
          </rPr>
          <t>M.K.Ü Str. Geliştirme Daire Başkanlığı:</t>
        </r>
        <r>
          <rPr>
            <sz val="9"/>
            <color indexed="81"/>
            <rFont val="Tahoma"/>
            <family val="2"/>
            <charset val="162"/>
          </rPr>
          <t xml:space="preserve">
Hakediş toplamı Bordrodaki hakediş toplamı ile aynı olmalıdır.</t>
        </r>
        <r>
          <rPr>
            <b/>
            <sz val="9"/>
            <color indexed="81"/>
            <rFont val="Tahoma"/>
            <family val="2"/>
            <charset val="162"/>
          </rPr>
          <t xml:space="preserve">
</t>
        </r>
      </text>
    </comment>
    <comment ref="D44" authorId="1">
      <text>
        <r>
          <rPr>
            <b/>
            <sz val="9"/>
            <color indexed="81"/>
            <rFont val="Tahoma"/>
            <family val="2"/>
            <charset val="162"/>
          </rPr>
          <t>M.K.Ü Str. Geliştirme Daire Başkanlığı:</t>
        </r>
        <r>
          <rPr>
            <sz val="9"/>
            <color indexed="81"/>
            <rFont val="Tahoma"/>
            <family val="2"/>
            <charset val="162"/>
          </rPr>
          <t xml:space="preserve">
Gelir Vergisi Kısmına Bordrodaki Gelir Vergisi Kes. Tutarı yazılacak(Asgari Geçim i. Hariç)</t>
        </r>
      </text>
    </comment>
    <comment ref="G52" authorId="0">
      <text>
        <r>
          <rPr>
            <b/>
            <sz val="9"/>
            <color indexed="81"/>
            <rFont val="Tahoma"/>
            <charset val="1"/>
          </rPr>
          <t>M.K.Ü Str. Geliştirme Daire Başkanlığı:</t>
        </r>
        <r>
          <rPr>
            <sz val="9"/>
            <color indexed="81"/>
            <rFont val="Tahoma"/>
            <charset val="1"/>
          </rPr>
          <t xml:space="preserve">
Kişilerden Alacaklar 16 Sıra nolu Tebliğde ''Fazla ve Yersiz ödemelerde idarenin geri isteme iradesinin borçluya ulaştığı tarih faiz başlangıç tarihi olarak belirlenir.Bunun için idareler borçlunun borcunu ödemesi için en kısa sürede borcu tebliğ etmeli.</t>
        </r>
      </text>
    </comment>
  </commentList>
</comments>
</file>

<file path=xl/comments3.xml><?xml version="1.0" encoding="utf-8"?>
<comments xmlns="http://schemas.openxmlformats.org/spreadsheetml/2006/main">
  <authors>
    <author>mustafa</author>
    <author>Mku</author>
  </authors>
  <commentList>
    <comment ref="G6" authorId="0">
      <text>
        <r>
          <rPr>
            <b/>
            <sz val="9"/>
            <color indexed="81"/>
            <rFont val="Tahoma"/>
            <family val="2"/>
            <charset val="162"/>
          </rPr>
          <t xml:space="preserve">M.K.Ü Str. Geliştirme Daire Başkanlığı:
</t>
        </r>
        <r>
          <rPr>
            <sz val="9"/>
            <color indexed="81"/>
            <rFont val="Tahoma"/>
            <family val="2"/>
            <charset val="162"/>
          </rPr>
          <t xml:space="preserve">5 yılla 10 yıl arası  hizmeti olanlar  5434 sayılı kanun gereği aybaşından sonra vazifeden ayrılanlardan tam kesenek alınır hükmü  olduğu için yazılmalı.
</t>
        </r>
      </text>
    </comment>
    <comment ref="G9" authorId="1">
      <text>
        <r>
          <rPr>
            <b/>
            <sz val="9"/>
            <color indexed="81"/>
            <rFont val="Tahoma"/>
            <charset val="1"/>
          </rPr>
          <t>M.K.Ü Str. Geliştirme Daire Başkanlığı:</t>
        </r>
        <r>
          <rPr>
            <sz val="9"/>
            <color indexed="81"/>
            <rFont val="Tahoma"/>
            <charset val="1"/>
          </rPr>
          <t xml:space="preserve">
Eğer ay 30 gün ise 20 gün ödendi 10 gün ise iade edilecek</t>
        </r>
      </text>
    </comment>
    <comment ref="I22" authorId="1">
      <text>
        <r>
          <rPr>
            <b/>
            <sz val="9"/>
            <color indexed="81"/>
            <rFont val="Tahoma"/>
            <family val="2"/>
            <charset val="162"/>
          </rPr>
          <t>M.K.Ü Str. Geliştirme Daire Başkanlığı:</t>
        </r>
        <r>
          <rPr>
            <sz val="9"/>
            <color indexed="81"/>
            <rFont val="Tahoma"/>
            <charset val="162"/>
          </rPr>
          <t xml:space="preserve">
Toplu sözleşme ikramiyesi"nde "hak kazanmada ve ödemelerde aylıklara ilişkin hükümler uygulanır."hükmüne yer verilmemiştir. Dolayısıyla istifa, emeklilik veya sendika üyeliğinden ayrılma sebebiyle ödenmiş olan Toplu Sözleşme ikramiyesi'nin geri alınmasın mevzuat gereğince mümkün olmadığı değerlendirilmektedir.
</t>
        </r>
      </text>
    </comment>
    <comment ref="I23" authorId="1">
      <text>
        <r>
          <rPr>
            <b/>
            <sz val="9"/>
            <color indexed="81"/>
            <rFont val="Tahoma"/>
            <family val="2"/>
            <charset val="162"/>
          </rPr>
          <t>M.K.Ü Str. Geliştirme Daire Başkanlığı:</t>
        </r>
        <r>
          <rPr>
            <sz val="9"/>
            <color indexed="81"/>
            <rFont val="Tahoma"/>
            <charset val="162"/>
          </rPr>
          <t xml:space="preserve">
Aile yardımı ödenekleri hiç bir vergi ve kesintiye tabi tutulmaksızın ödenir ve borç için haczedilemez." , aile yardımı ödeneği kısıt kişi borçlarında geri alınmaz.
</t>
        </r>
      </text>
    </comment>
    <comment ref="I31" authorId="0">
      <text>
        <r>
          <rPr>
            <b/>
            <sz val="9"/>
            <color indexed="81"/>
            <rFont val="Tahoma"/>
            <family val="2"/>
            <charset val="162"/>
          </rPr>
          <t>M.K.Ü Str. Geliştirme Daire Başkanlığı:</t>
        </r>
        <r>
          <rPr>
            <sz val="9"/>
            <color indexed="81"/>
            <rFont val="Tahoma"/>
            <family val="2"/>
            <charset val="162"/>
          </rPr>
          <t xml:space="preserve">
Geliştirme Ödeneği çalışmayı izleyen aybaşında yani çalışılıp alındığı için iade oluşmaz.
Eğer ilgili aydan da alacağı varsa ''Tahakkuk ettirilmesi gereken''kısmına önceki ay + ilgili ay yazılır.</t>
        </r>
        <r>
          <rPr>
            <b/>
            <sz val="9"/>
            <color indexed="81"/>
            <rFont val="Tahoma"/>
            <family val="2"/>
            <charset val="162"/>
          </rPr>
          <t xml:space="preserve">
</t>
        </r>
        <r>
          <rPr>
            <sz val="9"/>
            <color indexed="81"/>
            <rFont val="Tahoma"/>
            <family val="2"/>
            <charset val="162"/>
          </rPr>
          <t xml:space="preserve">
</t>
        </r>
      </text>
    </comment>
    <comment ref="D40" authorId="0">
      <text>
        <r>
          <rPr>
            <b/>
            <sz val="9"/>
            <color indexed="81"/>
            <rFont val="Tahoma"/>
            <family val="2"/>
            <charset val="162"/>
          </rPr>
          <t>M.K.Ü Str. Geliştirme Daire Başkanlığı:</t>
        </r>
        <r>
          <rPr>
            <sz val="9"/>
            <color indexed="81"/>
            <rFont val="Tahoma"/>
            <family val="2"/>
            <charset val="162"/>
          </rPr>
          <t xml:space="preserve">
Hakediş toplamı Bordrodaki hakediş toplamı ile aynı olmalıdır.</t>
        </r>
        <r>
          <rPr>
            <b/>
            <sz val="9"/>
            <color indexed="81"/>
            <rFont val="Tahoma"/>
            <family val="2"/>
            <charset val="162"/>
          </rPr>
          <t xml:space="preserve">
</t>
        </r>
      </text>
    </comment>
    <comment ref="D43" authorId="0">
      <text>
        <r>
          <rPr>
            <b/>
            <sz val="9"/>
            <color indexed="81"/>
            <rFont val="Tahoma"/>
            <family val="2"/>
            <charset val="162"/>
          </rPr>
          <t>M.K.Ü Str. Geliştirme Daire Başkanlığı:</t>
        </r>
        <r>
          <rPr>
            <sz val="9"/>
            <color indexed="81"/>
            <rFont val="Tahoma"/>
            <family val="2"/>
            <charset val="162"/>
          </rPr>
          <t xml:space="preserve">
Gelir Vergisi Kısmına Bordrodaki Gelir Vergisi Kes. Tutarı yazılacak(Asgari Geçim i. Hariç)</t>
        </r>
      </text>
    </comment>
    <comment ref="I49" authorId="1">
      <text>
        <r>
          <rPr>
            <b/>
            <sz val="9"/>
            <color indexed="81"/>
            <rFont val="Tahoma"/>
            <charset val="1"/>
          </rPr>
          <t>M.K.Ü Str. Gel. Daire Başkanlığı: 
Hizmet Yılı 5 yıl ile 10 yıl arasında olanların borcuna %20'lik (Devlete ait olan) kısım eklenir.</t>
        </r>
        <r>
          <rPr>
            <sz val="9"/>
            <color indexed="81"/>
            <rFont val="Tahoma"/>
            <charset val="1"/>
          </rPr>
          <t xml:space="preserve">
</t>
        </r>
      </text>
    </comment>
    <comment ref="G51" authorId="1">
      <text>
        <r>
          <rPr>
            <b/>
            <sz val="9"/>
            <color indexed="81"/>
            <rFont val="Tahoma"/>
            <charset val="1"/>
          </rPr>
          <t>M.K.Ü Str. Geliştirme Daire Başkanlığı:</t>
        </r>
        <r>
          <rPr>
            <sz val="9"/>
            <color indexed="81"/>
            <rFont val="Tahoma"/>
            <charset val="1"/>
          </rPr>
          <t xml:space="preserve">
Kişilerden Alacaklar 16 Sıra nolu Tebliğde ''Fazla ve Yersiz ödemelerde idarenin geri isteme iradesinin borçluya ulaştığı tarih faiz başlangıç tarihi olarak belirlenir.Bunun için idareler borçlunun borcunu ödemesi için en kısa sürede borcu tebliğ etmeli.</t>
        </r>
      </text>
    </comment>
  </commentList>
</comments>
</file>

<file path=xl/comments4.xml><?xml version="1.0" encoding="utf-8"?>
<comments xmlns="http://schemas.openxmlformats.org/spreadsheetml/2006/main">
  <authors>
    <author>mustafa</author>
    <author>Mku</author>
  </authors>
  <commentList>
    <comment ref="G8" authorId="0">
      <text>
        <r>
          <rPr>
            <b/>
            <sz val="9"/>
            <color indexed="81"/>
            <rFont val="Tahoma"/>
            <family val="2"/>
            <charset val="162"/>
          </rPr>
          <t xml:space="preserve">M.K.Ü Str. Geliştirme Daire Başkanlığı:
</t>
        </r>
        <r>
          <rPr>
            <sz val="9"/>
            <color indexed="81"/>
            <rFont val="Tahoma"/>
            <family val="2"/>
            <charset val="162"/>
          </rPr>
          <t xml:space="preserve">Ay eğer 31 gün ise 22 günü ödendi, 9 günse iade edilecek.
</t>
        </r>
      </text>
    </comment>
    <comment ref="I20" authorId="1">
      <text>
        <r>
          <rPr>
            <b/>
            <sz val="9"/>
            <color indexed="81"/>
            <rFont val="Tahoma"/>
            <charset val="162"/>
          </rPr>
          <t xml:space="preserve">M.K.Ü Str. Geliştirme Daire Başkanlığı:
</t>
        </r>
        <r>
          <rPr>
            <sz val="9"/>
            <color indexed="81"/>
            <rFont val="Tahoma"/>
            <family val="2"/>
            <charset val="162"/>
          </rPr>
          <t>Toplu sözleşme ikramiyesi"nde "hak kazanmada ve ödemelerde aylıklara ilişkin hükümler uygulanır."hükmüne yer verilmemiştir. Dolayısıyla istifa, emeklilik veya sendika üyeliğinden ayrılma sebebiyle ödenmiş olan Toplu Sözleşme ikramiyesi'nin geri alınmasın mevzuat gereğince mümkün olmadığı değerlendirilmektedir.</t>
        </r>
        <r>
          <rPr>
            <b/>
            <sz val="9"/>
            <color indexed="81"/>
            <rFont val="Tahoma"/>
            <charset val="162"/>
          </rPr>
          <t xml:space="preserve">
</t>
        </r>
      </text>
    </comment>
    <comment ref="I21" authorId="1">
      <text>
        <r>
          <rPr>
            <b/>
            <sz val="9"/>
            <color indexed="81"/>
            <rFont val="Tahoma"/>
            <charset val="162"/>
          </rPr>
          <t>M.K.Ü Str. Geliştirme Daire Başkanlığı:</t>
        </r>
        <r>
          <rPr>
            <sz val="9"/>
            <color indexed="81"/>
            <rFont val="Tahoma"/>
            <charset val="162"/>
          </rPr>
          <t xml:space="preserve">
Aile yardımı ödenekleri hiç bir vergi ve kesintiye tabi tutulmaksızın ödenir ve borç için haczedilemez." , aile yardımı ödeneği kısıt kişi borçlarında geri alınmaz
</t>
        </r>
      </text>
    </comment>
    <comment ref="I28" authorId="0">
      <text>
        <r>
          <rPr>
            <b/>
            <sz val="9"/>
            <color indexed="81"/>
            <rFont val="Tahoma"/>
            <family val="2"/>
            <charset val="162"/>
          </rPr>
          <t xml:space="preserve">M.K.Ü Str. Geliştirme Daire Başkanlığı:
</t>
        </r>
        <r>
          <rPr>
            <sz val="9"/>
            <color indexed="81"/>
            <rFont val="Tahoma"/>
            <family val="2"/>
            <charset val="162"/>
          </rPr>
          <t>Geliştirme Ödeneği çalışmayı izleyen aybaşında alındığı için iade oluşmaz.</t>
        </r>
        <r>
          <rPr>
            <sz val="9"/>
            <color indexed="81"/>
            <rFont val="Tahoma"/>
            <family val="2"/>
            <charset val="162"/>
          </rPr>
          <t xml:space="preserve">
</t>
        </r>
      </text>
    </comment>
    <comment ref="D37" authorId="0">
      <text>
        <r>
          <rPr>
            <b/>
            <sz val="9"/>
            <color indexed="81"/>
            <rFont val="Tahoma"/>
            <family val="2"/>
            <charset val="162"/>
          </rPr>
          <t xml:space="preserve">M.K.Ü Str. Geliştirme Daire Başkanlığı:
</t>
        </r>
        <r>
          <rPr>
            <sz val="9"/>
            <color indexed="81"/>
            <rFont val="Tahoma"/>
            <family val="2"/>
            <charset val="162"/>
          </rPr>
          <t>Hakediş toplamı Bordrodaki hakediş toplamı ile aynı olmalıdır.</t>
        </r>
        <r>
          <rPr>
            <sz val="9"/>
            <color indexed="81"/>
            <rFont val="Tahoma"/>
            <family val="2"/>
            <charset val="162"/>
          </rPr>
          <t xml:space="preserve">
</t>
        </r>
      </text>
    </comment>
    <comment ref="D41" authorId="0">
      <text>
        <r>
          <rPr>
            <b/>
            <sz val="9"/>
            <color indexed="81"/>
            <rFont val="Tahoma"/>
            <family val="2"/>
            <charset val="162"/>
          </rPr>
          <t>M.K.Ü: Gelir Vergisi Kısmına Bordrodaki Gelir Vergisi Kes. Tutarı yazılacak(Asgari Geçim i. Hariç)</t>
        </r>
        <r>
          <rPr>
            <sz val="9"/>
            <color indexed="81"/>
            <rFont val="Tahoma"/>
            <family val="2"/>
            <charset val="162"/>
          </rPr>
          <t xml:space="preserve">
</t>
        </r>
      </text>
    </comment>
    <comment ref="I51" authorId="1">
      <text>
        <r>
          <rPr>
            <b/>
            <sz val="9"/>
            <color indexed="81"/>
            <rFont val="Tahoma"/>
            <family val="2"/>
            <charset val="162"/>
          </rPr>
          <t>M.K.Ü Str. Geliştirme Daire Başkanlığı:</t>
        </r>
        <r>
          <rPr>
            <sz val="9"/>
            <color indexed="81"/>
            <rFont val="Tahoma"/>
            <charset val="162"/>
          </rPr>
          <t xml:space="preserve">
Kişiden tahsil edilecek tutar ele geçen net tutar.
</t>
        </r>
      </text>
    </comment>
    <comment ref="G53" authorId="0">
      <text>
        <r>
          <rPr>
            <b/>
            <sz val="9"/>
            <color indexed="81"/>
            <rFont val="Tahoma"/>
            <family val="2"/>
            <charset val="162"/>
          </rPr>
          <t xml:space="preserve">M.K.Ü Str. Geliştirme Daire Başkanlığı:
</t>
        </r>
        <r>
          <rPr>
            <sz val="9"/>
            <color indexed="81"/>
            <rFont val="Tahoma"/>
            <family val="2"/>
            <charset val="162"/>
          </rPr>
          <t>Kişilerden Alacaklar 16 Sıra nolu Tebliğde ''Fazla ve Yersiz ödemelerde idarenin geri isteme iradesinin borçluya ulaştığı tarih faiz başlangıç tarihi olarak belirlenir.Bunun için idareler borçlunun borcunu ödemesi için en kısa sürede borcu tebliğ etmeli.</t>
        </r>
        <r>
          <rPr>
            <b/>
            <sz val="9"/>
            <color indexed="81"/>
            <rFont val="Tahoma"/>
            <family val="2"/>
            <charset val="162"/>
          </rPr>
          <t xml:space="preserve">
</t>
        </r>
      </text>
    </comment>
  </commentList>
</comments>
</file>

<file path=xl/comments5.xml><?xml version="1.0" encoding="utf-8"?>
<comments xmlns="http://schemas.openxmlformats.org/spreadsheetml/2006/main">
  <authors>
    <author>Mku</author>
    <author>mustafa</author>
  </authors>
  <commentList>
    <comment ref="G8" authorId="0">
      <text>
        <r>
          <rPr>
            <b/>
            <sz val="9"/>
            <color indexed="81"/>
            <rFont val="Tahoma"/>
            <charset val="1"/>
          </rPr>
          <t xml:space="preserve">M.K.Ü Str. Geliştirme Daire Başkanlığı:
</t>
        </r>
        <r>
          <rPr>
            <sz val="9"/>
            <color indexed="81"/>
            <rFont val="Tahoma"/>
            <family val="2"/>
            <charset val="162"/>
          </rPr>
          <t>Eğer ay 31 gün ise 20 günü ödendi 11 gün ise iade edilecek.</t>
        </r>
        <r>
          <rPr>
            <sz val="9"/>
            <color indexed="81"/>
            <rFont val="Tahoma"/>
            <charset val="1"/>
          </rPr>
          <t xml:space="preserve">
</t>
        </r>
      </text>
    </comment>
    <comment ref="I21" authorId="0">
      <text>
        <r>
          <rPr>
            <b/>
            <sz val="9"/>
            <color indexed="81"/>
            <rFont val="Tahoma"/>
            <charset val="162"/>
          </rPr>
          <t xml:space="preserve">M.K.Ü Str. Geliştirme Daire Başkanlığı:
</t>
        </r>
        <r>
          <rPr>
            <sz val="9"/>
            <color indexed="81"/>
            <rFont val="Tahoma"/>
            <family val="2"/>
            <charset val="162"/>
          </rPr>
          <t>Toplu sözleşme ikramiyesi"nde "hak kazanmada ve ödemelerde aylıklara ilişkin hükümler uygulanır."hükmüne yer verilmemiştir. Dolayısıyla istifa, emeklilik veya sendika üyeliğinden ayrılma sebebiyle ödenmiş olan Toplu Sözleşme ikramiyesi'nin geri alınmasın mevzuat gereğince mümkün olmadığı değerlendirilmektedir.</t>
        </r>
      </text>
    </comment>
    <comment ref="I22" authorId="0">
      <text>
        <r>
          <rPr>
            <b/>
            <sz val="9"/>
            <color indexed="81"/>
            <rFont val="Tahoma"/>
            <family val="2"/>
            <charset val="162"/>
          </rPr>
          <t>M.K.Ü Str. Geliştirme Daire Başkanlığı:</t>
        </r>
        <r>
          <rPr>
            <sz val="9"/>
            <color indexed="81"/>
            <rFont val="Tahoma"/>
            <charset val="162"/>
          </rPr>
          <t xml:space="preserve">
Aile yardımı ödenekleri hiç bir vergi ve kesintiye tabi tutulmaksızın ödenir ve borç için haczedilemez." , aile yardımı ödeneği kısıt kişi borçlarında geri alınmaz.
</t>
        </r>
      </text>
    </comment>
    <comment ref="I29" authorId="1">
      <text>
        <r>
          <rPr>
            <b/>
            <sz val="9"/>
            <color indexed="81"/>
            <rFont val="Tahoma"/>
            <family val="2"/>
            <charset val="162"/>
          </rPr>
          <t xml:space="preserve">M.K.Ü Str. Geliştirme Daire Başkanlığı:
</t>
        </r>
        <r>
          <rPr>
            <sz val="9"/>
            <color indexed="81"/>
            <rFont val="Tahoma"/>
            <family val="2"/>
            <charset val="162"/>
          </rPr>
          <t>Geliştirme Ödeneği çalışmayı izleyen aybaşında alındığı için iade oluşmaz.</t>
        </r>
        <r>
          <rPr>
            <sz val="9"/>
            <color indexed="81"/>
            <rFont val="Tahoma"/>
            <family val="2"/>
            <charset val="162"/>
          </rPr>
          <t xml:space="preserve">
</t>
        </r>
      </text>
    </comment>
    <comment ref="D38" authorId="1">
      <text>
        <r>
          <rPr>
            <b/>
            <sz val="9"/>
            <color indexed="81"/>
            <rFont val="Tahoma"/>
            <family val="2"/>
            <charset val="162"/>
          </rPr>
          <t xml:space="preserve">M.K.Ü Str. Geliştirme Daire Başkanlığı:
</t>
        </r>
        <r>
          <rPr>
            <sz val="9"/>
            <color indexed="81"/>
            <rFont val="Tahoma"/>
            <family val="2"/>
            <charset val="162"/>
          </rPr>
          <t>Hakediş toplamı Bordrodaki hakediş toplamı ile aynı olmalıdır.</t>
        </r>
        <r>
          <rPr>
            <sz val="9"/>
            <color indexed="81"/>
            <rFont val="Tahoma"/>
            <family val="2"/>
            <charset val="162"/>
          </rPr>
          <t xml:space="preserve">
</t>
        </r>
      </text>
    </comment>
    <comment ref="D42" authorId="1">
      <text>
        <r>
          <rPr>
            <b/>
            <sz val="9"/>
            <color indexed="81"/>
            <rFont val="Tahoma"/>
            <family val="2"/>
            <charset val="162"/>
          </rPr>
          <t>M.K.Ü: Gelir Vergisi Kısmına Bordrodaki Gelir Vergisi Kes. Tutarı yazılacak(Asgari Geçim i. Hariç)</t>
        </r>
        <r>
          <rPr>
            <sz val="9"/>
            <color indexed="81"/>
            <rFont val="Tahoma"/>
            <family val="2"/>
            <charset val="162"/>
          </rPr>
          <t xml:space="preserve">
</t>
        </r>
      </text>
    </comment>
    <comment ref="G56" authorId="1">
      <text>
        <r>
          <rPr>
            <b/>
            <sz val="9"/>
            <color indexed="81"/>
            <rFont val="Tahoma"/>
            <family val="2"/>
            <charset val="162"/>
          </rPr>
          <t xml:space="preserve">M.K.Ü Str. Geliştirme Daire Başkanlığı:
</t>
        </r>
        <r>
          <rPr>
            <sz val="9"/>
            <color indexed="81"/>
            <rFont val="Tahoma"/>
            <family val="2"/>
            <charset val="162"/>
          </rPr>
          <t>Kişilerden Alacaklar 16 Sıra nolu Tebliğde ''Fazla ve Yersiz ödemelerde idarenin geri isteme iradesinin borçluya ulaştığı tarih faiz başlangıç tarihi olarak belirlenir.Bunun için idareler borçlunun borcunu ödemesi için en kısa sürede borcu tebliğ etmeli.</t>
        </r>
        <r>
          <rPr>
            <b/>
            <sz val="9"/>
            <color indexed="81"/>
            <rFont val="Tahoma"/>
            <family val="2"/>
            <charset val="162"/>
          </rPr>
          <t xml:space="preserve">
</t>
        </r>
      </text>
    </comment>
  </commentList>
</comments>
</file>

<file path=xl/comments6.xml><?xml version="1.0" encoding="utf-8"?>
<comments xmlns="http://schemas.openxmlformats.org/spreadsheetml/2006/main">
  <authors>
    <author>mustafa</author>
    <author>Mku</author>
  </authors>
  <commentList>
    <comment ref="D8" authorId="0">
      <text>
        <r>
          <rPr>
            <b/>
            <sz val="9"/>
            <color indexed="81"/>
            <rFont val="Tahoma"/>
            <family val="2"/>
            <charset val="162"/>
          </rPr>
          <t xml:space="preserve">M.K.Ü Str. Geliştirme Daire Başkanlığı:
</t>
        </r>
        <r>
          <rPr>
            <sz val="9"/>
            <color indexed="81"/>
            <rFont val="Tahoma"/>
            <family val="2"/>
            <charset val="162"/>
          </rPr>
          <t>ilgili ay kaç gün ise o baz
 alınacak</t>
        </r>
      </text>
    </comment>
    <comment ref="I20" authorId="1">
      <text>
        <r>
          <rPr>
            <b/>
            <sz val="9"/>
            <color indexed="81"/>
            <rFont val="Tahoma"/>
            <family val="2"/>
            <charset val="162"/>
          </rPr>
          <t>M.K.Ü Str. Geliştirme Daire Başkanlığı:</t>
        </r>
        <r>
          <rPr>
            <sz val="9"/>
            <color indexed="81"/>
            <rFont val="Tahoma"/>
            <charset val="162"/>
          </rPr>
          <t xml:space="preserve">
Toplu sözleşme ikramiyesi"nde "hak kazanmada ve ödemelerde aylıklara ilişkin hükümler uygulanır."hükmüne yer verilmemiştir. Dolayısıyla istifa, emeklilik veya sendika üyeliğinden ayrılma sebebiyle ödenmiş olan Toplu Sözleşme ikramiyesi'nin geri alınmasın mevzuat gereğince mümkün olmadığı değerlendirilmektedir.
</t>
        </r>
      </text>
    </comment>
    <comment ref="I21" authorId="1">
      <text>
        <r>
          <rPr>
            <b/>
            <sz val="9"/>
            <color indexed="81"/>
            <rFont val="Tahoma"/>
            <family val="2"/>
            <charset val="162"/>
          </rPr>
          <t>M.K.Ü Str. Geliştirme Daire Başkanlığı:</t>
        </r>
        <r>
          <rPr>
            <sz val="9"/>
            <color indexed="81"/>
            <rFont val="Tahoma"/>
            <charset val="162"/>
          </rPr>
          <t xml:space="preserve">
Aile yardımı ödenekleri hiç bir vergi ve kesintiye tabi tutulmaksızın ödenir ve borç için haczedilemez." , aile yardımı ödeneği kısıt kişi borçlarında geri alınmaz.
</t>
        </r>
      </text>
    </comment>
    <comment ref="I28" authorId="0">
      <text>
        <r>
          <rPr>
            <b/>
            <sz val="9"/>
            <color indexed="81"/>
            <rFont val="Tahoma"/>
            <family val="2"/>
            <charset val="162"/>
          </rPr>
          <t xml:space="preserve">M.K.Ü Str. Geliştirme Daire Başkanlığı:
</t>
        </r>
        <r>
          <rPr>
            <sz val="9"/>
            <color indexed="81"/>
            <rFont val="Tahoma"/>
            <family val="2"/>
            <charset val="162"/>
          </rPr>
          <t>Geliştirme Ödeneği çalışmayı izleyen aybaşında alındığı için iade oluşmaz.</t>
        </r>
        <r>
          <rPr>
            <sz val="9"/>
            <color indexed="81"/>
            <rFont val="Tahoma"/>
            <family val="2"/>
            <charset val="162"/>
          </rPr>
          <t xml:space="preserve">
</t>
        </r>
      </text>
    </comment>
    <comment ref="D37" authorId="0">
      <text>
        <r>
          <rPr>
            <b/>
            <sz val="9"/>
            <color indexed="81"/>
            <rFont val="Tahoma"/>
            <family val="2"/>
            <charset val="162"/>
          </rPr>
          <t xml:space="preserve">M.K.Ü Str. Geliştirme Daire Başkanlığı:
</t>
        </r>
        <r>
          <rPr>
            <sz val="9"/>
            <color indexed="81"/>
            <rFont val="Tahoma"/>
            <family val="2"/>
            <charset val="162"/>
          </rPr>
          <t>Hakediş toplamı Bordrodaki hakediş toplamı ile aynı olmalıdır.</t>
        </r>
        <r>
          <rPr>
            <sz val="9"/>
            <color indexed="81"/>
            <rFont val="Tahoma"/>
            <family val="2"/>
            <charset val="162"/>
          </rPr>
          <t xml:space="preserve">
</t>
        </r>
      </text>
    </comment>
    <comment ref="D41" authorId="0">
      <text>
        <r>
          <rPr>
            <b/>
            <sz val="9"/>
            <color indexed="81"/>
            <rFont val="Tahoma"/>
            <family val="2"/>
            <charset val="162"/>
          </rPr>
          <t xml:space="preserve">M.K.Ü Str. Geliştirme Daire Başkanlığı:
</t>
        </r>
        <r>
          <rPr>
            <sz val="9"/>
            <color indexed="81"/>
            <rFont val="Tahoma"/>
            <family val="2"/>
            <charset val="162"/>
          </rPr>
          <t>Gelir Vergisi Kısmına Bordrodaki Gelir Vergisi Kes. Tutarı yazılacak(Asgari Geçim i. Hariç)</t>
        </r>
        <r>
          <rPr>
            <sz val="9"/>
            <color indexed="81"/>
            <rFont val="Tahoma"/>
            <family val="2"/>
            <charset val="162"/>
          </rPr>
          <t xml:space="preserve">
</t>
        </r>
      </text>
    </comment>
    <comment ref="G53" authorId="0">
      <text>
        <r>
          <rPr>
            <b/>
            <sz val="9"/>
            <color indexed="81"/>
            <rFont val="Tahoma"/>
            <family val="2"/>
            <charset val="162"/>
          </rPr>
          <t xml:space="preserve">M.K.Ü Str. Geliştirme Daire Başkanlığı:
</t>
        </r>
        <r>
          <rPr>
            <sz val="9"/>
            <color indexed="81"/>
            <rFont val="Tahoma"/>
            <family val="2"/>
            <charset val="162"/>
          </rPr>
          <t>Kişilerden Alacaklar 16 Sıra nolu Tebliğde ''Fazla ve Yersiz ödemelerde idarenin geri isteme iradesinin borçluya ulaştığı tarih faiz başlangıç tarihi olarak belirlenir.Bunun için idareler borçlunun borcunu ödemesi için en kısa sürede borcu tebliğ etmeli.</t>
        </r>
        <r>
          <rPr>
            <b/>
            <sz val="9"/>
            <color indexed="81"/>
            <rFont val="Tahoma"/>
            <family val="2"/>
            <charset val="162"/>
          </rPr>
          <t xml:space="preserve">
</t>
        </r>
      </text>
    </comment>
  </commentList>
</comments>
</file>

<file path=xl/sharedStrings.xml><?xml version="1.0" encoding="utf-8"?>
<sst xmlns="http://schemas.openxmlformats.org/spreadsheetml/2006/main" count="449" uniqueCount="108">
  <si>
    <t>Tahakkuk Birimi</t>
  </si>
  <si>
    <t>Borçlunun Adı Soyadı</t>
  </si>
  <si>
    <t>Sicil Nosu</t>
  </si>
  <si>
    <t>TAHAKKUK ETTİRİLMESİ GEREKEN (B)</t>
  </si>
  <si>
    <t>FARK (C)</t>
  </si>
  <si>
    <t>TAHAKKUK                              ETTİRİLEN (A)</t>
  </si>
  <si>
    <t>AYLIK                               UNSURLARI</t>
  </si>
  <si>
    <t>Aylık</t>
  </si>
  <si>
    <t>Taban Aylığı</t>
  </si>
  <si>
    <t>Kıdem Aylığı</t>
  </si>
  <si>
    <t>Ek Gösterge</t>
  </si>
  <si>
    <t>Özel Hizmet Tazminatı</t>
  </si>
  <si>
    <t>Makam Tazminatı</t>
  </si>
  <si>
    <t>Dil Tazminatı</t>
  </si>
  <si>
    <t>Yan Ödeme</t>
  </si>
  <si>
    <t>Üniversite Ödeneği</t>
  </si>
  <si>
    <t>TOPLAM</t>
  </si>
  <si>
    <t>FİİLEN KESİLEN             (A)</t>
  </si>
  <si>
    <t>KESİLMESİ GEREKEN (B)</t>
  </si>
  <si>
    <t>Gelir Vergisi</t>
  </si>
  <si>
    <t>Damga Vergisi</t>
  </si>
  <si>
    <t>Hizmet Süresi</t>
  </si>
  <si>
    <t>YERSİZ VE FAZLA ÖDENEN AYLIKLARDAN DOĞAN</t>
  </si>
  <si>
    <t xml:space="preserve">Ödenen Gün </t>
  </si>
  <si>
    <t>BORÇLU</t>
  </si>
  <si>
    <t>HAK EDİLEN (B)</t>
  </si>
  <si>
    <t>FİİLEN ÖDENEN             (A)</t>
  </si>
  <si>
    <t>Gelişme Güçlüğü (*)</t>
  </si>
  <si>
    <t>İsver MYO.11</t>
  </si>
  <si>
    <t>İsver MYO.7,5</t>
  </si>
  <si>
    <t>Ücretli MYO.9</t>
  </si>
  <si>
    <t>Ücretli MYO.5</t>
  </si>
  <si>
    <t>Eğitim Öğretim Ödeneği</t>
  </si>
  <si>
    <t>Sendika ödeneği</t>
  </si>
  <si>
    <t xml:space="preserve">TABLO 3 : YASAL KESİNTİLER </t>
  </si>
  <si>
    <t xml:space="preserve">TABLO 1 : AYLIK VE YAN ÖDEMELER </t>
  </si>
  <si>
    <t xml:space="preserve">TABLO 2 : KESİNTİ YAPILAN KATKI PAYLARI </t>
  </si>
  <si>
    <t>KİŞİDEN ALINACAK TUTAR</t>
  </si>
  <si>
    <t>Gerçekleştrime Görevlisi</t>
  </si>
  <si>
    <t>Borçlu</t>
  </si>
  <si>
    <t>Emekli Keseneği %20</t>
  </si>
  <si>
    <t>GERÇEKLEŞTİRME GÖREVLİSİ</t>
  </si>
  <si>
    <t>Aile ve Çocuk Yardımı*</t>
  </si>
  <si>
    <t>Sendika ödeneği *</t>
  </si>
  <si>
    <t>Ek ödeme</t>
  </si>
  <si>
    <t>140 Nolu Hesaba alınacak</t>
  </si>
  <si>
    <t>Hakediş Toplamı</t>
  </si>
  <si>
    <t>İstifa</t>
  </si>
  <si>
    <t>Genel Sağlık S.% 12</t>
  </si>
  <si>
    <t>İdari Görev Ö</t>
  </si>
  <si>
    <t>İdari Görev Ödeneği</t>
  </si>
  <si>
    <t>İdari Görev Ö.</t>
  </si>
  <si>
    <t>Ek Ödeme</t>
  </si>
  <si>
    <t>Görev Tazminatı</t>
  </si>
  <si>
    <t>Emekli Sicil Nosu</t>
  </si>
  <si>
    <t>TC Kimlik No</t>
  </si>
  <si>
    <t>Telefon</t>
  </si>
  <si>
    <t>Ödenmesi gereken gün</t>
  </si>
  <si>
    <t>Alacaklının adı</t>
  </si>
  <si>
    <t>Borcun Miktarı</t>
  </si>
  <si>
    <t>Borcun sebebi</t>
  </si>
  <si>
    <t xml:space="preserve">Borcun Ödeme Yeri </t>
  </si>
  <si>
    <t>Banka ve Hesap bilgi</t>
  </si>
  <si>
    <t>7 günlük itiraz yeri</t>
  </si>
  <si>
    <t>İlişki Kesilme Tarihi</t>
  </si>
  <si>
    <t>Borçlunun adresi</t>
  </si>
  <si>
    <t>İmza                   :</t>
  </si>
  <si>
    <t>Adı ve Soyadı    :</t>
  </si>
  <si>
    <t>TC Kimlik Numarası</t>
  </si>
  <si>
    <t>Borç Sebebi</t>
  </si>
  <si>
    <t xml:space="preserve">                             KİŞİLERDEN ALACAKLARI HESAPLAMA CETVELİ            5510 SONRASI     </t>
  </si>
  <si>
    <t>Emekli Keseneği %16</t>
  </si>
  <si>
    <t>Sendika Kesintisi</t>
  </si>
  <si>
    <t>İstifa (Tam maaş)</t>
  </si>
  <si>
    <t>İstifa(Tam maaş iadesi)</t>
  </si>
  <si>
    <t>Ücretsiz izin</t>
  </si>
  <si>
    <t>Bildirim Tarihi    :</t>
  </si>
  <si>
    <t xml:space="preserve">                       KİŞİLERDEN ALACAKLARI HESAPLAMA CETVELİ     5510 ÖNCESİ-İSTİFA</t>
  </si>
  <si>
    <t xml:space="preserve">                             KİŞİLERDEN ALACAKLARI HESAPLAMA CETVELİ     5510 ÖNCESİ TAM MAAŞ     </t>
  </si>
  <si>
    <t xml:space="preserve">                       KİŞİLERDEN ALACAKLARI HESAPLAMA CETVELİ     5510 ÖNCESİ ÜCRETSİZ</t>
  </si>
  <si>
    <t xml:space="preserve">                        KİŞİLERDEN ALACAKLARI HESAPLAMA CETVELİ   5510 SONRASI İSTİFA   </t>
  </si>
  <si>
    <t xml:space="preserve">                          KİŞİLERDEN ALACAKLARI HESAPLAMA CETVELİ   5510 SONRASI TAM MAAŞ  </t>
  </si>
  <si>
    <t>Adı ve Soyadı        :</t>
  </si>
  <si>
    <t>İmza                        :</t>
  </si>
  <si>
    <t>İlişki Kesilme tarihi</t>
  </si>
  <si>
    <t>Bildirim Tarihi  :</t>
  </si>
  <si>
    <t>Adı ve Soyadı         :</t>
  </si>
  <si>
    <t>140 NOLU HESABA ALINACAK</t>
  </si>
  <si>
    <t xml:space="preserve">       SGK Kenenek Matrahı</t>
  </si>
  <si>
    <t>1- Malüllük-Yaşlılık-Ölüm (Devlet) %11</t>
  </si>
  <si>
    <t>2- Genel Sağ.Sigortası (Devlet) %7,5</t>
  </si>
  <si>
    <t>3- Malüllük-Yaşlılık-Ölüm (Kişi) %9</t>
  </si>
  <si>
    <t>4- Genel Sağ.Sigortası (Kişi) %5</t>
  </si>
  <si>
    <t>YILDIRIM BEYAZIT ÜNİVERSİTESİ</t>
  </si>
  <si>
    <t>YBÜ Strateji Geliştirme D.B.</t>
  </si>
  <si>
    <t>YBÜ</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</si>
  <si>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tebliğinden  itibaren (7) gün içerisinde sebepleriyle birlikte itirazınızı yazılı olarak Üniversitemize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</si>
  <si>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HALKBANKASI ANKARA MERKEZ ŞUBESİ</t>
  </si>
  <si>
    <t>HALKBANK ANKARA MERKEZ ŞB</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</si>
  <si>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tebliğinden itibaren (7) gün içerisinde sebepleriyle birlikte itirazınızı yazılı olarak Üniversitemize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</si>
  <si>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HALKBANKASI ANKARA MERKEZ ŞB.</t>
  </si>
  <si>
    <t xml:space="preserve">                                                           5510 Sonrası istifa halinde ilgili olan ayın emekli kesenekleri SGK'ya ödenmemiş ise mahsup edilir. Bunun için gerekli olan belgeler             1- Kesenek Detay Bilgisi 
2- Hizmet Belgesi 
3- Personel kesenek Listesi                   4- Kişi Borcu Bordrosu       
</t>
  </si>
  <si>
    <t xml:space="preserve">Genel Sağ.Sigortası (Devlet) %7,5 ve Genel Sağ.Sigortası (Kişi) %5 mahsup edilmeden kuruma ödenir.                       5510 Sonrası ücretsiz izne ayrılmada ilgili olan ayın emekli kesenekleri SGK'ya ödenmemiş ise Malüllük-Yaşlılık-Ölüm (Devlet) %11 ve Malüllük-Yaşlılık-Ölüm (Kişi) %9 kişinin borcundan mahsup edilir.Ödenmiş ise Kişiden tahsil edilerek .                     Bunun için istenen belgeler                     1- Kesenek Detay Bilgisi 
2- Hizmet Belgesi 
3- Personel kesenek Listesi                   4- Kişi Borcu Bordrosu       
</t>
  </si>
  <si>
    <t>HALKBANKASI ANKARA MERKEZ</t>
  </si>
  <si>
    <t xml:space="preserve">                                                           5510 Sonrası tam maaş iadesinde ilgili olan ayın emekli kesenekleri SGK'ya ödenmemiş ise mahsup edilir. Ödenmiş ise Kişiden tahsil edilerek  Bunun için istenen belgeler                                     1- Kesenek Detay Bilgisi 
2- Hizmet Belgesi 
3- Personel kesenek Listesi                   4- Kişi Borcu Bordrosu       
</t>
  </si>
  <si>
    <t>KARABÜK ÜNİVERSİTESİ</t>
  </si>
  <si>
    <t>KBÜ</t>
  </si>
  <si>
    <t>KBÜ Strateji Geliştirme D.B.</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</si>
</sst>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charset val="162"/>
    </font>
    <font>
      <sz val="10"/>
      <name val="CG Times"/>
      <family val="1"/>
    </font>
    <font>
      <b/>
      <sz val="10"/>
      <name val="CG Times"/>
      <family val="1"/>
    </font>
    <font>
      <b/>
      <sz val="10"/>
      <name val="Courier New Tur"/>
      <family val="3"/>
      <charset val="162"/>
    </font>
    <font>
      <sz val="10"/>
      <name val="Courier New Tur"/>
      <family val="3"/>
      <charset val="162"/>
    </font>
    <font>
      <sz val="10"/>
      <name val="Courier New"/>
      <family val="3"/>
    </font>
    <font>
      <sz val="10"/>
      <name val="Arial"/>
      <family val="2"/>
      <charset val="162"/>
    </font>
    <font>
      <b/>
      <i/>
      <sz val="10"/>
      <name val="Courier New Tur"/>
      <charset val="162"/>
    </font>
    <font>
      <sz val="10"/>
      <name val="Times New Roman"/>
      <family val="1"/>
      <charset val="162"/>
    </font>
    <font>
      <b/>
      <sz val="10"/>
      <name val="Courier New"/>
      <family val="3"/>
      <charset val="162"/>
    </font>
    <font>
      <sz val="9"/>
      <color indexed="81"/>
      <name val="Tahoma"/>
      <family val="2"/>
      <charset val="162"/>
    </font>
    <font>
      <sz val="9"/>
      <color indexed="81"/>
      <name val="Tahoma"/>
      <family val="2"/>
      <charset val="162"/>
    </font>
    <font>
      <b/>
      <sz val="9"/>
      <color indexed="81"/>
      <name val="Tahoma"/>
      <family val="2"/>
      <charset val="162"/>
    </font>
    <font>
      <b/>
      <sz val="11"/>
      <name val="Courier New Tur"/>
      <charset val="162"/>
    </font>
    <font>
      <b/>
      <sz val="11"/>
      <name val="Courier New Tur"/>
      <family val="3"/>
      <charset val="162"/>
    </font>
    <font>
      <b/>
      <sz val="10"/>
      <name val="Courier New Tur"/>
      <charset val="162"/>
    </font>
    <font>
      <b/>
      <sz val="10"/>
      <name val="Arial"/>
      <family val="2"/>
      <charset val="162"/>
    </font>
    <font>
      <sz val="10.5"/>
      <name val="Courier New Tur"/>
      <family val="3"/>
      <charset val="162"/>
    </font>
    <font>
      <b/>
      <sz val="10.5"/>
      <name val="Courier New Tur"/>
      <family val="3"/>
      <charset val="162"/>
    </font>
    <font>
      <b/>
      <sz val="10.5"/>
      <name val="CG Times"/>
      <family val="1"/>
    </font>
    <font>
      <b/>
      <i/>
      <sz val="10.5"/>
      <name val="Courier New Tur"/>
      <charset val="162"/>
    </font>
    <font>
      <b/>
      <sz val="10.5"/>
      <name val="Courier New Tur"/>
      <charset val="162"/>
    </font>
    <font>
      <b/>
      <sz val="12"/>
      <name val="Calibri"/>
      <family val="2"/>
      <charset val="162"/>
    </font>
    <font>
      <b/>
      <sz val="10.5"/>
      <name val="Calibri"/>
      <family val="2"/>
      <charset val="162"/>
    </font>
    <font>
      <b/>
      <sz val="11"/>
      <name val="Calibri"/>
      <family val="2"/>
      <charset val="162"/>
    </font>
    <font>
      <b/>
      <sz val="10"/>
      <name val="Calibri"/>
      <family val="2"/>
      <charset val="162"/>
    </font>
    <font>
      <sz val="8"/>
      <name val="Arial"/>
      <charset val="162"/>
    </font>
    <font>
      <b/>
      <sz val="9"/>
      <name val="Courier New Tur"/>
      <family val="3"/>
      <charset val="162"/>
    </font>
    <font>
      <b/>
      <sz val="9"/>
      <name val="Arial"/>
      <family val="2"/>
      <charset val="162"/>
    </font>
    <font>
      <b/>
      <sz val="10"/>
      <color indexed="8"/>
      <name val="CG Times"/>
      <family val="1"/>
    </font>
    <font>
      <sz val="9"/>
      <color indexed="81"/>
      <name val="Tahoma"/>
      <charset val="1"/>
    </font>
    <font>
      <b/>
      <sz val="9"/>
      <color indexed="81"/>
      <name val="Tahoma"/>
      <charset val="1"/>
    </font>
    <font>
      <b/>
      <sz val="10"/>
      <color indexed="8"/>
      <name val="Courier New"/>
      <family val="3"/>
      <charset val="162"/>
    </font>
    <font>
      <b/>
      <sz val="10.5"/>
      <color indexed="8"/>
      <name val="Courier New Tur"/>
      <family val="3"/>
      <charset val="162"/>
    </font>
    <font>
      <sz val="11"/>
      <name val="Times New Roman"/>
      <family val="1"/>
      <charset val="162"/>
    </font>
    <font>
      <b/>
      <sz val="11"/>
      <name val="Times New Roman"/>
      <family val="1"/>
      <charset val="162"/>
    </font>
    <font>
      <sz val="9"/>
      <color indexed="81"/>
      <name val="Tahoma"/>
      <charset val="162"/>
    </font>
    <font>
      <b/>
      <sz val="9"/>
      <color indexed="81"/>
      <name val="Tahoma"/>
      <charset val="16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244">
    <xf numFmtId="0" fontId="0" fillId="0" borderId="0" xfId="0"/>
    <xf numFmtId="0" fontId="3" fillId="0" borderId="1" xfId="0" applyFont="1" applyBorder="1" applyAlignment="1" applyProtection="1">
      <alignment vertical="center"/>
    </xf>
    <xf numFmtId="0" fontId="3" fillId="0" borderId="1" xfId="0" applyFont="1" applyBorder="1" applyAlignment="1" applyProtection="1">
      <alignment horizontal="left" vertical="center"/>
    </xf>
    <xf numFmtId="0" fontId="3" fillId="0" borderId="1" xfId="0" applyFont="1" applyBorder="1" applyAlignment="1" applyProtection="1">
      <alignment horizontal="center" vertical="center" wrapText="1"/>
    </xf>
    <xf numFmtId="0" fontId="0" fillId="0" borderId="0" xfId="0" applyProtection="1">
      <protection locked="0"/>
    </xf>
    <xf numFmtId="4" fontId="3" fillId="0" borderId="1" xfId="0" applyNumberFormat="1" applyFont="1" applyBorder="1" applyAlignment="1" applyProtection="1">
      <alignment vertical="center"/>
    </xf>
    <xf numFmtId="4" fontId="0" fillId="0" borderId="0" xfId="0" applyNumberFormat="1" applyProtection="1">
      <protection locked="0"/>
    </xf>
    <xf numFmtId="0" fontId="3" fillId="0" borderId="2" xfId="0" applyFont="1" applyBorder="1" applyAlignment="1" applyProtection="1">
      <alignment vertical="center"/>
    </xf>
    <xf numFmtId="4" fontId="3" fillId="0" borderId="0" xfId="0" applyNumberFormat="1" applyFont="1" applyBorder="1" applyAlignment="1" applyProtection="1">
      <alignment vertical="center"/>
    </xf>
    <xf numFmtId="0" fontId="3" fillId="0" borderId="0" xfId="0" applyFont="1" applyBorder="1" applyAlignment="1" applyProtection="1">
      <alignment vertical="center"/>
    </xf>
    <xf numFmtId="49" fontId="2" fillId="0" borderId="0" xfId="0" applyNumberFormat="1" applyFont="1" applyBorder="1" applyAlignment="1" applyProtection="1">
      <alignment horizontal="center" vertical="center"/>
    </xf>
    <xf numFmtId="0" fontId="8" fillId="0" borderId="0" xfId="0" applyFont="1" applyProtection="1">
      <protection locked="0"/>
    </xf>
    <xf numFmtId="4" fontId="22" fillId="0" borderId="1" xfId="0" applyNumberFormat="1" applyFont="1" applyBorder="1" applyAlignment="1" applyProtection="1">
      <alignment vertical="center"/>
    </xf>
    <xf numFmtId="0" fontId="0" fillId="0" borderId="1" xfId="0" applyBorder="1" applyProtection="1">
      <protection locked="0"/>
    </xf>
    <xf numFmtId="0" fontId="6" fillId="0" borderId="0" xfId="0" applyFont="1" applyProtection="1">
      <protection locked="0"/>
    </xf>
    <xf numFmtId="4" fontId="22" fillId="2" borderId="1" xfId="0" applyNumberFormat="1" applyFont="1" applyFill="1" applyBorder="1" applyAlignment="1" applyProtection="1">
      <alignment vertical="center"/>
    </xf>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0" xfId="0" applyBorder="1" applyProtection="1">
      <protection locked="0"/>
    </xf>
    <xf numFmtId="0" fontId="0" fillId="0" borderId="6" xfId="0" applyBorder="1" applyProtection="1">
      <protection locked="0"/>
    </xf>
    <xf numFmtId="0" fontId="0" fillId="0" borderId="6" xfId="0" applyBorder="1" applyAlignment="1" applyProtection="1">
      <protection locked="0"/>
    </xf>
    <xf numFmtId="4" fontId="0" fillId="0" borderId="6" xfId="0" applyNumberFormat="1" applyBorder="1" applyProtection="1">
      <protection locked="0"/>
    </xf>
    <xf numFmtId="0" fontId="0" fillId="0" borderId="0" xfId="0" applyBorder="1" applyAlignment="1" applyProtection="1">
      <alignment vertical="center"/>
    </xf>
    <xf numFmtId="0" fontId="2" fillId="0" borderId="0" xfId="0" applyFont="1" applyBorder="1" applyProtection="1"/>
    <xf numFmtId="0" fontId="1" fillId="0" borderId="0" xfId="0" applyFont="1" applyBorder="1" applyProtection="1">
      <protection locked="0"/>
    </xf>
    <xf numFmtId="0" fontId="0" fillId="0" borderId="7" xfId="0" applyBorder="1" applyProtection="1">
      <protection locked="0"/>
    </xf>
    <xf numFmtId="0" fontId="0" fillId="0" borderId="8" xfId="0" applyBorder="1" applyProtection="1">
      <protection locked="0"/>
    </xf>
    <xf numFmtId="0" fontId="0" fillId="0" borderId="9" xfId="0" applyBorder="1" applyProtection="1">
      <protection locked="0"/>
    </xf>
    <xf numFmtId="0" fontId="1" fillId="0" borderId="0" xfId="0" applyFont="1" applyBorder="1" applyAlignment="1" applyProtection="1">
      <protection locked="0"/>
    </xf>
    <xf numFmtId="0" fontId="4" fillId="0" borderId="1" xfId="0" applyFont="1" applyBorder="1" applyAlignment="1" applyProtection="1">
      <alignment vertical="center"/>
      <protection locked="0"/>
    </xf>
    <xf numFmtId="0" fontId="16" fillId="0" borderId="8" xfId="0" applyFont="1" applyBorder="1" applyProtection="1">
      <protection locked="0"/>
    </xf>
    <xf numFmtId="4" fontId="17" fillId="0" borderId="10" xfId="0" applyNumberFormat="1" applyFont="1" applyBorder="1" applyAlignment="1" applyProtection="1">
      <alignment vertical="center"/>
      <protection locked="0"/>
    </xf>
    <xf numFmtId="3" fontId="17" fillId="0" borderId="11" xfId="0" applyNumberFormat="1" applyFont="1" applyBorder="1" applyAlignment="1" applyProtection="1">
      <alignment vertical="center"/>
    </xf>
    <xf numFmtId="4" fontId="17" fillId="0" borderId="10" xfId="0" applyNumberFormat="1" applyFont="1" applyBorder="1" applyAlignment="1" applyProtection="1">
      <alignment vertical="center"/>
    </xf>
    <xf numFmtId="3" fontId="18" fillId="0" borderId="10" xfId="0" applyNumberFormat="1" applyFont="1" applyBorder="1" applyAlignment="1" applyProtection="1">
      <alignment vertical="center"/>
    </xf>
    <xf numFmtId="4" fontId="17" fillId="0" borderId="11" xfId="0" applyNumberFormat="1" applyFont="1" applyBorder="1" applyAlignment="1" applyProtection="1">
      <alignment vertical="center"/>
    </xf>
    <xf numFmtId="4" fontId="18" fillId="0" borderId="10" xfId="0" applyNumberFormat="1" applyFont="1" applyBorder="1" applyAlignment="1" applyProtection="1">
      <alignment vertical="center"/>
    </xf>
    <xf numFmtId="0" fontId="18" fillId="0" borderId="11" xfId="0" applyFont="1" applyBorder="1" applyAlignment="1" applyProtection="1">
      <alignment vertical="center"/>
    </xf>
    <xf numFmtId="49" fontId="19" fillId="0" borderId="10" xfId="0" applyNumberFormat="1" applyFont="1" applyBorder="1" applyAlignment="1" applyProtection="1">
      <alignment horizontal="center" vertical="center"/>
    </xf>
    <xf numFmtId="4" fontId="18" fillId="0" borderId="11" xfId="0" applyNumberFormat="1" applyFont="1" applyBorder="1" applyAlignment="1" applyProtection="1">
      <alignment vertical="center"/>
    </xf>
    <xf numFmtId="0" fontId="18" fillId="0" borderId="1" xfId="0" applyFont="1" applyBorder="1" applyAlignment="1" applyProtection="1">
      <alignment horizontal="center" vertical="center" wrapText="1"/>
    </xf>
    <xf numFmtId="0" fontId="18" fillId="0" borderId="1" xfId="0" applyFont="1" applyBorder="1" applyAlignment="1" applyProtection="1">
      <alignment horizontal="left" vertical="center"/>
    </xf>
    <xf numFmtId="0" fontId="18" fillId="0" borderId="1" xfId="0" applyFont="1" applyBorder="1" applyAlignment="1" applyProtection="1">
      <alignment vertical="center"/>
    </xf>
    <xf numFmtId="0" fontId="18" fillId="0" borderId="1" xfId="0" applyFont="1" applyBorder="1" applyAlignment="1" applyProtection="1">
      <alignment horizontal="right" vertical="center"/>
    </xf>
    <xf numFmtId="0" fontId="19" fillId="0" borderId="10" xfId="0" applyFont="1" applyBorder="1" applyAlignment="1" applyProtection="1">
      <alignment vertical="center"/>
    </xf>
    <xf numFmtId="0" fontId="18" fillId="0" borderId="0" xfId="0" applyFont="1" applyBorder="1" applyAlignment="1" applyProtection="1">
      <alignment vertical="center"/>
    </xf>
    <xf numFmtId="4" fontId="18" fillId="0" borderId="0" xfId="0" applyNumberFormat="1" applyFont="1" applyBorder="1" applyAlignment="1" applyProtection="1">
      <alignment vertical="center"/>
    </xf>
    <xf numFmtId="0" fontId="19" fillId="0" borderId="0" xfId="0" applyFont="1" applyBorder="1" applyAlignment="1" applyProtection="1">
      <alignment vertical="center"/>
    </xf>
    <xf numFmtId="0" fontId="17" fillId="0" borderId="11" xfId="0" applyFont="1" applyBorder="1" applyAlignment="1" applyProtection="1">
      <alignment vertical="center"/>
    </xf>
    <xf numFmtId="0" fontId="17" fillId="0" borderId="10" xfId="0" applyFont="1" applyBorder="1" applyAlignment="1" applyProtection="1">
      <alignment vertical="center"/>
    </xf>
    <xf numFmtId="0" fontId="18" fillId="0" borderId="12" xfId="0" applyFont="1" applyBorder="1" applyAlignment="1" applyProtection="1">
      <alignment horizontal="right" vertical="center"/>
    </xf>
    <xf numFmtId="4" fontId="18" fillId="0" borderId="13" xfId="0" applyNumberFormat="1" applyFont="1" applyBorder="1" applyAlignment="1" applyProtection="1">
      <alignment vertical="center"/>
    </xf>
    <xf numFmtId="0" fontId="18" fillId="0" borderId="14" xfId="0" applyFont="1" applyBorder="1" applyAlignment="1" applyProtection="1">
      <alignment vertical="center"/>
    </xf>
    <xf numFmtId="49" fontId="19" fillId="0" borderId="13" xfId="0" applyNumberFormat="1" applyFont="1" applyBorder="1" applyAlignment="1" applyProtection="1">
      <alignment horizontal="center" vertical="center"/>
    </xf>
    <xf numFmtId="4" fontId="18" fillId="0" borderId="14" xfId="0" applyNumberFormat="1" applyFont="1" applyBorder="1" applyAlignment="1" applyProtection="1">
      <alignment vertical="center"/>
    </xf>
    <xf numFmtId="49" fontId="19" fillId="0" borderId="0" xfId="0" applyNumberFormat="1" applyFont="1" applyBorder="1" applyAlignment="1" applyProtection="1">
      <alignment horizontal="center" vertical="center"/>
    </xf>
    <xf numFmtId="4" fontId="18" fillId="0" borderId="1" xfId="0" applyNumberFormat="1" applyFont="1" applyBorder="1" applyAlignment="1" applyProtection="1">
      <alignment vertical="center"/>
    </xf>
    <xf numFmtId="0" fontId="18" fillId="0" borderId="2" xfId="0" applyFont="1" applyBorder="1" applyAlignment="1" applyProtection="1">
      <alignment vertical="center"/>
    </xf>
    <xf numFmtId="0" fontId="18" fillId="0" borderId="1" xfId="0" applyFont="1" applyBorder="1" applyAlignment="1" applyProtection="1">
      <alignment horizontal="center" vertical="center"/>
    </xf>
    <xf numFmtId="0" fontId="18" fillId="0" borderId="1" xfId="0" applyFont="1" applyBorder="1" applyAlignment="1" applyProtection="1">
      <alignment vertical="center" wrapText="1"/>
    </xf>
    <xf numFmtId="4" fontId="24" fillId="2" borderId="1" xfId="0" applyNumberFormat="1" applyFont="1" applyFill="1" applyBorder="1" applyAlignment="1" applyProtection="1">
      <alignment vertical="center"/>
    </xf>
    <xf numFmtId="0" fontId="25" fillId="0" borderId="0" xfId="0" applyFont="1" applyBorder="1" applyProtection="1"/>
    <xf numFmtId="0" fontId="25" fillId="0" borderId="8" xfId="0" applyFont="1" applyBorder="1" applyProtection="1">
      <protection locked="0"/>
    </xf>
    <xf numFmtId="4" fontId="21" fillId="0" borderId="10" xfId="0" applyNumberFormat="1" applyFont="1" applyBorder="1" applyAlignment="1" applyProtection="1">
      <alignment vertical="center"/>
    </xf>
    <xf numFmtId="0" fontId="2" fillId="0" borderId="8" xfId="0" applyFont="1" applyBorder="1" applyProtection="1"/>
    <xf numFmtId="0" fontId="0" fillId="0" borderId="15" xfId="0" applyBorder="1" applyProtection="1">
      <protection locked="0"/>
    </xf>
    <xf numFmtId="4" fontId="18" fillId="0" borderId="16" xfId="0" applyNumberFormat="1" applyFont="1" applyBorder="1" applyAlignment="1" applyProtection="1">
      <alignment vertical="center"/>
    </xf>
    <xf numFmtId="0" fontId="18" fillId="0" borderId="17" xfId="0" applyFont="1" applyBorder="1" applyAlignment="1" applyProtection="1">
      <alignment vertical="center"/>
    </xf>
    <xf numFmtId="0" fontId="15" fillId="0" borderId="1" xfId="0" applyFont="1" applyBorder="1" applyAlignment="1" applyProtection="1">
      <alignment vertical="center"/>
      <protection locked="0"/>
    </xf>
    <xf numFmtId="0" fontId="28" fillId="0" borderId="8" xfId="0" applyFont="1" applyBorder="1" applyProtection="1">
      <protection locked="0"/>
    </xf>
    <xf numFmtId="4" fontId="17" fillId="2" borderId="10" xfId="0" applyNumberFormat="1" applyFont="1" applyFill="1" applyBorder="1" applyAlignment="1" applyProtection="1">
      <alignment vertical="center"/>
      <protection locked="0"/>
    </xf>
    <xf numFmtId="4" fontId="17" fillId="3" borderId="11" xfId="0" applyNumberFormat="1" applyFont="1" applyFill="1" applyBorder="1" applyAlignment="1" applyProtection="1">
      <alignment vertical="center"/>
    </xf>
    <xf numFmtId="4" fontId="33" fillId="3" borderId="1" xfId="0" applyNumberFormat="1" applyFont="1" applyFill="1" applyBorder="1" applyAlignment="1" applyProtection="1">
      <alignment vertical="center"/>
    </xf>
    <xf numFmtId="4" fontId="17" fillId="3" borderId="10" xfId="0" applyNumberFormat="1" applyFont="1" applyFill="1" applyBorder="1" applyAlignment="1" applyProtection="1">
      <alignment vertical="center"/>
      <protection locked="0"/>
    </xf>
    <xf numFmtId="4" fontId="18" fillId="3" borderId="1" xfId="0" applyNumberFormat="1" applyFont="1" applyFill="1" applyBorder="1" applyAlignment="1" applyProtection="1">
      <alignment vertical="center"/>
    </xf>
    <xf numFmtId="4" fontId="17" fillId="3" borderId="10" xfId="0" applyNumberFormat="1" applyFont="1" applyFill="1" applyBorder="1" applyAlignment="1" applyProtection="1">
      <alignment vertical="center"/>
    </xf>
    <xf numFmtId="0" fontId="18" fillId="4" borderId="10" xfId="0" applyFont="1" applyFill="1" applyBorder="1" applyAlignment="1" applyProtection="1">
      <alignment horizontal="right" vertical="center"/>
    </xf>
    <xf numFmtId="4" fontId="18" fillId="4" borderId="18" xfId="0" applyNumberFormat="1" applyFont="1" applyFill="1" applyBorder="1" applyAlignment="1" applyProtection="1">
      <alignment vertical="center"/>
    </xf>
    <xf numFmtId="0" fontId="18" fillId="4" borderId="18" xfId="0" applyFont="1" applyFill="1" applyBorder="1" applyAlignment="1" applyProtection="1">
      <alignment vertical="center"/>
    </xf>
    <xf numFmtId="49" fontId="19" fillId="4" borderId="18" xfId="0" applyNumberFormat="1" applyFont="1" applyFill="1" applyBorder="1" applyAlignment="1" applyProtection="1">
      <alignment horizontal="center" vertical="center"/>
    </xf>
    <xf numFmtId="4" fontId="18" fillId="4" borderId="11" xfId="0" applyNumberFormat="1" applyFont="1" applyFill="1" applyBorder="1" applyAlignment="1" applyProtection="1">
      <alignment vertical="center"/>
    </xf>
    <xf numFmtId="0" fontId="3" fillId="4" borderId="10" xfId="0" applyFont="1" applyFill="1" applyBorder="1" applyAlignment="1" applyProtection="1">
      <alignment horizontal="right" vertical="center"/>
    </xf>
    <xf numFmtId="4" fontId="3" fillId="4" borderId="18" xfId="0" applyNumberFormat="1" applyFont="1" applyFill="1" applyBorder="1" applyAlignment="1" applyProtection="1">
      <alignment vertical="center"/>
    </xf>
    <xf numFmtId="0" fontId="3" fillId="4" borderId="18" xfId="0" applyFont="1" applyFill="1" applyBorder="1" applyAlignment="1" applyProtection="1">
      <alignment vertical="center"/>
    </xf>
    <xf numFmtId="49" fontId="2" fillId="4" borderId="18" xfId="0" applyNumberFormat="1" applyFont="1" applyFill="1" applyBorder="1" applyAlignment="1" applyProtection="1">
      <alignment horizontal="center" vertical="center"/>
    </xf>
    <xf numFmtId="4" fontId="3" fillId="4" borderId="11" xfId="0" applyNumberFormat="1" applyFont="1" applyFill="1" applyBorder="1" applyAlignment="1" applyProtection="1">
      <alignment vertical="center"/>
    </xf>
    <xf numFmtId="0" fontId="18" fillId="4" borderId="19" xfId="0" applyFont="1" applyFill="1" applyBorder="1" applyAlignment="1" applyProtection="1">
      <alignment vertical="center"/>
    </xf>
    <xf numFmtId="0" fontId="18" fillId="4" borderId="0" xfId="0" applyFont="1" applyFill="1" applyBorder="1" applyAlignment="1" applyProtection="1">
      <alignment vertical="center"/>
    </xf>
    <xf numFmtId="0" fontId="18" fillId="4" borderId="16" xfId="0" applyFont="1" applyFill="1" applyBorder="1" applyAlignment="1" applyProtection="1">
      <alignment vertical="center"/>
    </xf>
    <xf numFmtId="0" fontId="35" fillId="0" borderId="1" xfId="0" applyFont="1" applyBorder="1" applyAlignment="1">
      <alignment horizontal="left" vertical="center"/>
    </xf>
    <xf numFmtId="0" fontId="34" fillId="0" borderId="1" xfId="0" applyFont="1" applyBorder="1" applyAlignment="1">
      <alignment horizontal="left" vertical="center"/>
    </xf>
    <xf numFmtId="0" fontId="4" fillId="0" borderId="1" xfId="0" applyFont="1" applyBorder="1" applyAlignment="1" applyProtection="1">
      <alignment horizontal="center"/>
      <protection locked="0"/>
    </xf>
    <xf numFmtId="0" fontId="13" fillId="0" borderId="22" xfId="0" applyFont="1" applyBorder="1" applyAlignment="1" applyProtection="1">
      <alignment horizontal="center" vertical="center"/>
    </xf>
    <xf numFmtId="0" fontId="13" fillId="0" borderId="8" xfId="0" applyFont="1" applyBorder="1" applyAlignment="1" applyProtection="1">
      <alignment horizontal="center" vertical="center"/>
    </xf>
    <xf numFmtId="0" fontId="0" fillId="0" borderId="23" xfId="0" applyBorder="1" applyAlignment="1" applyProtection="1">
      <alignment horizontal="center" vertical="center"/>
    </xf>
    <xf numFmtId="0" fontId="4" fillId="0" borderId="10" xfId="0" applyFont="1" applyBorder="1" applyAlignment="1" applyProtection="1">
      <alignment horizontal="center"/>
      <protection locked="0"/>
    </xf>
    <xf numFmtId="0" fontId="4" fillId="0" borderId="18"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5" fillId="0" borderId="1" xfId="0" applyFont="1" applyBorder="1" applyAlignment="1" applyProtection="1">
      <alignment horizontal="left" vertical="center"/>
      <protection locked="0"/>
    </xf>
    <xf numFmtId="0" fontId="13" fillId="3" borderId="10" xfId="0" applyFont="1" applyFill="1" applyBorder="1" applyAlignment="1" applyProtection="1">
      <alignment horizontal="center"/>
      <protection locked="0"/>
    </xf>
    <xf numFmtId="0" fontId="13" fillId="3" borderId="18" xfId="0" applyFont="1" applyFill="1" applyBorder="1" applyAlignment="1" applyProtection="1">
      <alignment horizontal="center"/>
      <protection locked="0"/>
    </xf>
    <xf numFmtId="0" fontId="13" fillId="3" borderId="11" xfId="0" applyFont="1" applyFill="1" applyBorder="1" applyAlignment="1" applyProtection="1">
      <alignment horizont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3" fillId="0" borderId="0" xfId="0" applyFont="1" applyBorder="1" applyAlignment="1" applyProtection="1">
      <alignment horizontal="left" vertical="center"/>
    </xf>
    <xf numFmtId="0" fontId="18" fillId="0" borderId="1" xfId="0" applyFont="1" applyBorder="1" applyAlignment="1" applyProtection="1">
      <alignment horizontal="center" vertical="center" wrapText="1"/>
    </xf>
    <xf numFmtId="0" fontId="18" fillId="0" borderId="0" xfId="0" applyFont="1" applyBorder="1" applyAlignment="1" applyProtection="1">
      <alignment horizontal="center" vertical="center"/>
    </xf>
    <xf numFmtId="0" fontId="4" fillId="0" borderId="1" xfId="0" applyFont="1" applyBorder="1" applyAlignment="1" applyProtection="1">
      <alignment horizontal="left"/>
      <protection locked="0"/>
    </xf>
    <xf numFmtId="0" fontId="32" fillId="3" borderId="10" xfId="0" applyFont="1" applyFill="1" applyBorder="1" applyAlignment="1" applyProtection="1">
      <alignment horizontal="center" vertical="center"/>
      <protection locked="0"/>
    </xf>
    <xf numFmtId="0" fontId="32" fillId="3" borderId="11" xfId="0" applyFont="1" applyFill="1" applyBorder="1" applyAlignment="1" applyProtection="1">
      <alignment horizontal="center" vertical="center"/>
      <protection locked="0"/>
    </xf>
    <xf numFmtId="0" fontId="4" fillId="0" borderId="13" xfId="0" applyFont="1" applyBorder="1" applyAlignment="1" applyProtection="1">
      <alignment horizontal="left" wrapText="1"/>
      <protection locked="0"/>
    </xf>
    <xf numFmtId="0" fontId="4" fillId="0" borderId="15" xfId="0" applyFont="1" applyBorder="1" applyAlignment="1" applyProtection="1">
      <alignment horizontal="left" wrapText="1"/>
      <protection locked="0"/>
    </xf>
    <xf numFmtId="0" fontId="4" fillId="0" borderId="14" xfId="0" applyFont="1" applyBorder="1" applyAlignment="1" applyProtection="1">
      <alignment horizontal="left" wrapText="1"/>
      <protection locked="0"/>
    </xf>
    <xf numFmtId="0" fontId="4" fillId="0" borderId="21" xfId="0" applyFont="1" applyBorder="1" applyAlignment="1" applyProtection="1">
      <alignment horizontal="left" wrapText="1"/>
      <protection locked="0"/>
    </xf>
    <xf numFmtId="0" fontId="4" fillId="0" borderId="2" xfId="0" applyFont="1" applyBorder="1" applyAlignment="1" applyProtection="1">
      <alignment horizontal="left" wrapText="1"/>
      <protection locked="0"/>
    </xf>
    <xf numFmtId="0" fontId="4" fillId="0" borderId="17" xfId="0" applyFont="1" applyBorder="1" applyAlignment="1" applyProtection="1">
      <alignment horizontal="left" wrapText="1"/>
      <protection locked="0"/>
    </xf>
    <xf numFmtId="0" fontId="18" fillId="0" borderId="0" xfId="0" applyFont="1" applyBorder="1" applyAlignment="1" applyProtection="1">
      <alignment horizontal="left"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27" fillId="0" borderId="10" xfId="0" applyFont="1" applyBorder="1" applyAlignment="1" applyProtection="1">
      <alignment horizontal="center" vertical="center"/>
    </xf>
    <xf numFmtId="0" fontId="27" fillId="0" borderId="18" xfId="0" applyFont="1" applyBorder="1" applyAlignment="1" applyProtection="1">
      <alignment horizontal="center" vertical="center"/>
    </xf>
    <xf numFmtId="0" fontId="27" fillId="0" borderId="11" xfId="0" applyFont="1" applyBorder="1" applyAlignment="1" applyProtection="1">
      <alignment horizontal="center" vertical="center"/>
    </xf>
    <xf numFmtId="4" fontId="9" fillId="2" borderId="10" xfId="0" applyNumberFormat="1"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2" fontId="23" fillId="2" borderId="13" xfId="0" applyNumberFormat="1" applyFont="1" applyFill="1" applyBorder="1" applyAlignment="1" applyProtection="1">
      <alignment horizontal="center" vertical="top" wrapText="1"/>
    </xf>
    <xf numFmtId="2" fontId="23" fillId="2" borderId="15" xfId="0" applyNumberFormat="1" applyFont="1" applyFill="1" applyBorder="1" applyAlignment="1" applyProtection="1">
      <alignment horizontal="center" vertical="top" wrapText="1"/>
    </xf>
    <xf numFmtId="2" fontId="23" fillId="2" borderId="14" xfId="0" applyNumberFormat="1" applyFont="1" applyFill="1" applyBorder="1" applyAlignment="1" applyProtection="1">
      <alignment horizontal="center" vertical="top" wrapText="1"/>
    </xf>
    <xf numFmtId="2" fontId="23" fillId="2" borderId="21" xfId="0" applyNumberFormat="1" applyFont="1" applyFill="1" applyBorder="1" applyAlignment="1" applyProtection="1">
      <alignment horizontal="center" vertical="top" wrapText="1"/>
    </xf>
    <xf numFmtId="2" fontId="23" fillId="2" borderId="2" xfId="0" applyNumberFormat="1" applyFont="1" applyFill="1" applyBorder="1" applyAlignment="1" applyProtection="1">
      <alignment horizontal="center" vertical="top" wrapText="1"/>
    </xf>
    <xf numFmtId="2" fontId="23" fillId="2" borderId="17" xfId="0" applyNumberFormat="1" applyFont="1" applyFill="1" applyBorder="1" applyAlignment="1" applyProtection="1">
      <alignment horizontal="center" vertical="top" wrapText="1"/>
    </xf>
    <xf numFmtId="0" fontId="1" fillId="0" borderId="0" xfId="0" applyFont="1" applyBorder="1" applyAlignment="1" applyProtection="1">
      <alignment horizontal="center"/>
      <protection locked="0"/>
    </xf>
    <xf numFmtId="0" fontId="20" fillId="0" borderId="0" xfId="0" applyFont="1" applyBorder="1" applyAlignment="1" applyProtection="1">
      <alignment horizontal="center" vertical="center"/>
    </xf>
    <xf numFmtId="0" fontId="18" fillId="0" borderId="10" xfId="0" applyFont="1" applyBorder="1" applyAlignment="1" applyProtection="1">
      <alignment horizontal="center" vertical="center"/>
    </xf>
    <xf numFmtId="0" fontId="18" fillId="0" borderId="18" xfId="0" applyFont="1" applyBorder="1" applyAlignment="1" applyProtection="1">
      <alignment horizontal="center" vertical="center"/>
    </xf>
    <xf numFmtId="0" fontId="18" fillId="0" borderId="11" xfId="0" applyFont="1" applyBorder="1" applyAlignment="1" applyProtection="1">
      <alignment horizontal="center" vertical="center"/>
    </xf>
    <xf numFmtId="0" fontId="25" fillId="2" borderId="10" xfId="0" applyFont="1" applyFill="1" applyBorder="1" applyAlignment="1" applyProtection="1">
      <alignment horizontal="right" vertical="center"/>
    </xf>
    <xf numFmtId="0" fontId="25" fillId="2" borderId="18" xfId="0" applyFont="1" applyFill="1" applyBorder="1" applyAlignment="1" applyProtection="1">
      <alignment horizontal="right" vertical="center"/>
    </xf>
    <xf numFmtId="0" fontId="25" fillId="2" borderId="11" xfId="0" applyFont="1" applyFill="1" applyBorder="1" applyAlignment="1" applyProtection="1">
      <alignment horizontal="right" vertical="center"/>
    </xf>
    <xf numFmtId="0" fontId="0" fillId="0" borderId="1" xfId="0" applyBorder="1" applyAlignment="1" applyProtection="1">
      <alignment horizontal="center" vertical="center"/>
    </xf>
    <xf numFmtId="0" fontId="3" fillId="0" borderId="12" xfId="0" applyFont="1" applyBorder="1" applyAlignment="1" applyProtection="1">
      <alignment horizontal="left" vertical="center"/>
    </xf>
    <xf numFmtId="0" fontId="3" fillId="0" borderId="20" xfId="0" applyFont="1" applyBorder="1" applyAlignment="1" applyProtection="1">
      <alignment horizontal="left" vertical="center"/>
    </xf>
    <xf numFmtId="0" fontId="0" fillId="0" borderId="8" xfId="0" applyBorder="1" applyAlignment="1" applyProtection="1">
      <alignment horizontal="center"/>
      <protection locked="0"/>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3" borderId="10"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2" fillId="3" borderId="11" xfId="0" applyFont="1" applyFill="1" applyBorder="1" applyAlignment="1" applyProtection="1">
      <alignment horizontal="center" vertical="center"/>
    </xf>
    <xf numFmtId="0" fontId="3" fillId="0" borderId="12"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18" xfId="0" applyFont="1" applyBorder="1" applyAlignment="1" applyProtection="1">
      <alignment horizontal="center" vertical="center"/>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4" fillId="0" borderId="1" xfId="0" applyFont="1" applyBorder="1" applyAlignment="1" applyProtection="1">
      <alignment horizontal="left" vertical="center"/>
      <protection locked="0"/>
    </xf>
    <xf numFmtId="0" fontId="13" fillId="3" borderId="10" xfId="0" applyFont="1" applyFill="1" applyBorder="1" applyAlignment="1" applyProtection="1">
      <alignment horizontal="center" vertical="center"/>
      <protection locked="0"/>
    </xf>
    <xf numFmtId="0" fontId="13" fillId="3" borderId="18" xfId="0" applyFont="1" applyFill="1" applyBorder="1" applyAlignment="1" applyProtection="1">
      <alignment horizontal="center" vertical="center"/>
      <protection locked="0"/>
    </xf>
    <xf numFmtId="0" fontId="13" fillId="3" borderId="1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9" fillId="3" borderId="10"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4" fillId="0" borderId="13"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7" fillId="0" borderId="0" xfId="0" applyFont="1" applyBorder="1" applyAlignment="1" applyProtection="1">
      <alignment horizontal="center" vertical="center"/>
    </xf>
    <xf numFmtId="0" fontId="15" fillId="2" borderId="1" xfId="0" applyFont="1" applyFill="1" applyBorder="1" applyAlignment="1" applyProtection="1">
      <alignment horizontal="center" vertical="center"/>
    </xf>
    <xf numFmtId="0" fontId="23" fillId="2" borderId="10" xfId="0" applyFont="1" applyFill="1" applyBorder="1" applyAlignment="1" applyProtection="1">
      <alignment horizontal="center" vertical="center" wrapText="1"/>
    </xf>
    <xf numFmtId="0" fontId="23" fillId="2" borderId="18" xfId="0" applyFont="1" applyFill="1" applyBorder="1" applyAlignment="1" applyProtection="1">
      <alignment horizontal="center" vertical="center" wrapText="1"/>
    </xf>
    <xf numFmtId="0" fontId="23" fillId="2" borderId="11" xfId="0" applyFont="1" applyFill="1" applyBorder="1" applyAlignment="1" applyProtection="1">
      <alignment horizontal="center" vertical="center" wrapText="1"/>
    </xf>
    <xf numFmtId="0" fontId="4" fillId="0" borderId="10"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3" borderId="1" xfId="0" applyFont="1" applyFill="1" applyBorder="1" applyAlignment="1" applyProtection="1">
      <alignment horizontal="center" vertical="center"/>
      <protection locked="0"/>
    </xf>
    <xf numFmtId="0" fontId="0" fillId="0" borderId="0" xfId="0" applyAlignment="1" applyProtection="1">
      <alignment horizontal="left" vertical="center" wrapText="1" readingOrder="1"/>
      <protection locked="0"/>
    </xf>
    <xf numFmtId="4" fontId="17" fillId="3" borderId="10" xfId="0" applyNumberFormat="1" applyFont="1" applyFill="1" applyBorder="1" applyAlignment="1" applyProtection="1">
      <alignment horizontal="right" vertical="center"/>
    </xf>
    <xf numFmtId="4" fontId="17" fillId="3" borderId="11" xfId="0" applyNumberFormat="1" applyFont="1" applyFill="1" applyBorder="1" applyAlignment="1" applyProtection="1">
      <alignment horizontal="right" vertical="center"/>
    </xf>
    <xf numFmtId="0" fontId="1" fillId="0" borderId="0"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14" fontId="1" fillId="0" borderId="0" xfId="0" applyNumberFormat="1"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6" xfId="0" applyFont="1" applyBorder="1" applyAlignment="1" applyProtection="1">
      <alignment horizontal="left"/>
      <protection locked="0"/>
    </xf>
    <xf numFmtId="0" fontId="18" fillId="0" borderId="21" xfId="0" applyFont="1" applyBorder="1" applyAlignment="1" applyProtection="1">
      <alignment horizontal="center" vertical="center"/>
    </xf>
    <xf numFmtId="0" fontId="18" fillId="0" borderId="2" xfId="0" applyFont="1" applyBorder="1" applyAlignment="1" applyProtection="1">
      <alignment horizontal="center" vertical="center"/>
    </xf>
    <xf numFmtId="0" fontId="18" fillId="0" borderId="17" xfId="0" applyFont="1" applyBorder="1" applyAlignment="1" applyProtection="1">
      <alignment horizontal="center" vertical="center"/>
    </xf>
    <xf numFmtId="0" fontId="0" fillId="0" borderId="9" xfId="0" applyBorder="1" applyAlignment="1" applyProtection="1">
      <alignment horizontal="center"/>
      <protection locked="0"/>
    </xf>
    <xf numFmtId="4" fontId="17" fillId="0" borderId="10" xfId="0" applyNumberFormat="1" applyFont="1" applyBorder="1" applyAlignment="1" applyProtection="1">
      <alignment horizontal="right" vertical="center"/>
    </xf>
    <xf numFmtId="4" fontId="17" fillId="0" borderId="11" xfId="0" applyNumberFormat="1" applyFont="1" applyBorder="1" applyAlignment="1" applyProtection="1">
      <alignment horizontal="right" vertical="center"/>
    </xf>
    <xf numFmtId="0" fontId="14" fillId="0" borderId="0" xfId="0" applyFont="1" applyAlignment="1" applyProtection="1">
      <alignment horizontal="center" vertical="center"/>
    </xf>
    <xf numFmtId="0" fontId="3" fillId="0" borderId="1" xfId="0" applyFont="1" applyBorder="1" applyAlignment="1" applyProtection="1">
      <alignment horizontal="center" vertical="center" wrapText="1"/>
    </xf>
    <xf numFmtId="0" fontId="13" fillId="0" borderId="1" xfId="0" applyFont="1" applyBorder="1" applyAlignment="1" applyProtection="1">
      <alignment horizontal="left" vertical="center"/>
      <protection locked="0"/>
    </xf>
    <xf numFmtId="0" fontId="4" fillId="0" borderId="10"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3" fillId="0" borderId="13"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2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0" fillId="0" borderId="24" xfId="0" applyBorder="1" applyAlignment="1" applyProtection="1">
      <alignment horizontal="center" vertical="center"/>
    </xf>
    <xf numFmtId="0" fontId="18" fillId="0" borderId="19" xfId="0" applyFont="1" applyBorder="1" applyAlignment="1" applyProtection="1">
      <alignment horizontal="center" vertical="center"/>
    </xf>
    <xf numFmtId="0" fontId="18" fillId="0" borderId="16" xfId="0" applyFont="1" applyBorder="1" applyAlignment="1" applyProtection="1">
      <alignment horizontal="center" vertical="center"/>
    </xf>
    <xf numFmtId="0" fontId="5" fillId="3" borderId="10" xfId="0"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protection locked="0"/>
    </xf>
    <xf numFmtId="0" fontId="4" fillId="0" borderId="12" xfId="0" applyFont="1" applyBorder="1" applyAlignment="1" applyProtection="1">
      <alignment horizontal="left" vertical="center"/>
      <protection locked="0"/>
    </xf>
    <xf numFmtId="0" fontId="3" fillId="0" borderId="19" xfId="0" applyFont="1" applyBorder="1" applyAlignment="1" applyProtection="1">
      <alignment horizontal="left" vertical="center"/>
    </xf>
    <xf numFmtId="0" fontId="3" fillId="0" borderId="16" xfId="0" applyFont="1" applyBorder="1" applyAlignment="1" applyProtection="1">
      <alignment horizontal="left" vertical="center"/>
    </xf>
    <xf numFmtId="0" fontId="18" fillId="0" borderId="19" xfId="0" applyFont="1" applyBorder="1" applyAlignment="1" applyProtection="1">
      <alignment horizontal="left" vertical="center"/>
    </xf>
    <xf numFmtId="0" fontId="18" fillId="0" borderId="16" xfId="0" applyFont="1" applyBorder="1" applyAlignment="1" applyProtection="1">
      <alignment horizontal="left" vertical="center"/>
    </xf>
    <xf numFmtId="4" fontId="3" fillId="0" borderId="10" xfId="0" applyNumberFormat="1" applyFont="1" applyBorder="1" applyAlignment="1" applyProtection="1">
      <alignment horizontal="center" vertical="center"/>
    </xf>
    <xf numFmtId="0" fontId="0" fillId="0" borderId="0" xfId="0" applyBorder="1" applyAlignment="1" applyProtection="1">
      <alignment horizontal="center"/>
      <protection locked="0"/>
    </xf>
    <xf numFmtId="4" fontId="17" fillId="2" borderId="10" xfId="0" applyNumberFormat="1" applyFont="1" applyFill="1" applyBorder="1" applyAlignment="1" applyProtection="1">
      <alignment horizontal="right" vertical="center"/>
    </xf>
    <xf numFmtId="4" fontId="17" fillId="2" borderId="11" xfId="0" applyNumberFormat="1" applyFont="1" applyFill="1" applyBorder="1" applyAlignment="1" applyProtection="1">
      <alignment horizontal="right" vertical="center"/>
    </xf>
    <xf numFmtId="0" fontId="23" fillId="0" borderId="10"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23" fillId="0" borderId="11" xfId="0" applyFont="1" applyBorder="1" applyAlignment="1" applyProtection="1">
      <alignment horizontal="center" vertical="center" wrapText="1"/>
    </xf>
    <xf numFmtId="4" fontId="18" fillId="0" borderId="10" xfId="0" applyNumberFormat="1" applyFont="1" applyBorder="1" applyAlignment="1" applyProtection="1">
      <alignment horizontal="center" vertical="center"/>
    </xf>
    <xf numFmtId="4" fontId="18" fillId="0" borderId="11" xfId="0" applyNumberFormat="1" applyFont="1" applyBorder="1" applyAlignment="1" applyProtection="1">
      <alignment horizontal="center" vertical="center"/>
    </xf>
    <xf numFmtId="0" fontId="23" fillId="2" borderId="10" xfId="0" applyFont="1" applyFill="1" applyBorder="1" applyAlignment="1" applyProtection="1">
      <alignment horizontal="right" vertical="center"/>
    </xf>
    <xf numFmtId="0" fontId="23" fillId="2" borderId="18" xfId="0" applyFont="1" applyFill="1" applyBorder="1" applyAlignment="1" applyProtection="1">
      <alignment horizontal="right" vertical="center"/>
    </xf>
    <xf numFmtId="0" fontId="23" fillId="2" borderId="11" xfId="0" applyFont="1" applyFill="1" applyBorder="1" applyAlignment="1" applyProtection="1">
      <alignment horizontal="right" vertical="center"/>
    </xf>
    <xf numFmtId="0" fontId="0" fillId="0" borderId="0" xfId="0" applyBorder="1" applyAlignment="1" applyProtection="1">
      <alignment horizontal="center" vertical="center"/>
    </xf>
    <xf numFmtId="0" fontId="4" fillId="0" borderId="13"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4" fontId="5" fillId="2" borderId="10" xfId="0" applyNumberFormat="1"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17" xfId="0" applyFont="1" applyBorder="1" applyAlignment="1" applyProtection="1">
      <alignment horizontal="center" vertical="center"/>
    </xf>
    <xf numFmtId="0" fontId="29" fillId="3" borderId="10" xfId="0" applyFont="1" applyFill="1" applyBorder="1" applyAlignment="1" applyProtection="1">
      <alignment horizontal="center" vertical="center"/>
    </xf>
    <xf numFmtId="0" fontId="29" fillId="3" borderId="18" xfId="0" applyFont="1" applyFill="1" applyBorder="1" applyAlignment="1" applyProtection="1">
      <alignment horizontal="center" vertical="center"/>
    </xf>
    <xf numFmtId="0" fontId="29" fillId="3" borderId="11" xfId="0" applyFont="1" applyFill="1" applyBorder="1" applyAlignment="1" applyProtection="1">
      <alignment horizontal="center" vertical="center"/>
    </xf>
    <xf numFmtId="0" fontId="23" fillId="2" borderId="15" xfId="0" applyFont="1" applyFill="1" applyBorder="1" applyAlignment="1" applyProtection="1">
      <alignment horizontal="center" vertical="center" wrapText="1"/>
    </xf>
    <xf numFmtId="0" fontId="23" fillId="2" borderId="14" xfId="0" applyFont="1" applyFill="1" applyBorder="1" applyAlignment="1" applyProtection="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N55"/>
  <sheetViews>
    <sheetView tabSelected="1" zoomScaleNormal="100" workbookViewId="0">
      <selection activeCell="G12" sqref="G12:I12"/>
    </sheetView>
  </sheetViews>
  <sheetFormatPr defaultRowHeight="12.75" x14ac:dyDescent="0.2"/>
  <cols>
    <col min="1" max="1" width="2.28515625" style="4" customWidth="1"/>
    <col min="2" max="2" width="2" style="4" customWidth="1"/>
    <col min="3" max="3" width="25.7109375" style="4" customWidth="1"/>
    <col min="4" max="4" width="18.85546875" style="4" customWidth="1"/>
    <col min="5" max="5" width="17" style="4" customWidth="1"/>
    <col min="6" max="6" width="25.85546875" style="4" customWidth="1"/>
    <col min="7" max="7" width="3" style="4" customWidth="1"/>
    <col min="8" max="8" width="4.28515625" style="4" customWidth="1"/>
    <col min="9" max="9" width="28.140625" style="4" customWidth="1"/>
    <col min="10" max="10" width="1.42578125" style="4" customWidth="1"/>
    <col min="11" max="11" width="2.28515625" style="4" customWidth="1"/>
    <col min="12" max="16384" width="9.140625" style="4"/>
  </cols>
  <sheetData>
    <row r="1" spans="2:10" ht="13.5" thickBot="1" x14ac:dyDescent="0.25"/>
    <row r="2" spans="2:10" ht="15.75" x14ac:dyDescent="0.2">
      <c r="B2" s="16"/>
      <c r="C2" s="93" t="s">
        <v>22</v>
      </c>
      <c r="D2" s="93"/>
      <c r="E2" s="93"/>
      <c r="F2" s="93"/>
      <c r="G2" s="93"/>
      <c r="H2" s="93"/>
      <c r="I2" s="93"/>
      <c r="J2" s="17"/>
    </row>
    <row r="3" spans="2:10" ht="16.5" thickBot="1" x14ac:dyDescent="0.25">
      <c r="B3" s="26"/>
      <c r="C3" s="94" t="s">
        <v>77</v>
      </c>
      <c r="D3" s="94"/>
      <c r="E3" s="94"/>
      <c r="F3" s="94"/>
      <c r="G3" s="94"/>
      <c r="H3" s="94"/>
      <c r="I3" s="94"/>
      <c r="J3" s="28"/>
    </row>
    <row r="4" spans="2:10" ht="7.5" customHeight="1" x14ac:dyDescent="0.2">
      <c r="B4" s="16"/>
      <c r="C4" s="95"/>
      <c r="D4" s="95"/>
      <c r="E4" s="95"/>
      <c r="F4" s="95"/>
      <c r="G4" s="95"/>
      <c r="H4" s="95"/>
      <c r="I4" s="95"/>
      <c r="J4" s="17"/>
    </row>
    <row r="5" spans="2:10" ht="13.5" x14ac:dyDescent="0.25">
      <c r="B5" s="18"/>
      <c r="C5" s="1" t="s">
        <v>0</v>
      </c>
      <c r="D5" s="103"/>
      <c r="E5" s="104"/>
      <c r="F5" s="2" t="s">
        <v>60</v>
      </c>
      <c r="G5" s="96" t="s">
        <v>47</v>
      </c>
      <c r="H5" s="97"/>
      <c r="I5" s="98"/>
      <c r="J5" s="20"/>
    </row>
    <row r="6" spans="2:10" ht="15.75" x14ac:dyDescent="0.3">
      <c r="B6" s="18"/>
      <c r="C6" s="1" t="s">
        <v>1</v>
      </c>
      <c r="D6" s="99"/>
      <c r="E6" s="99"/>
      <c r="F6" s="2" t="s">
        <v>21</v>
      </c>
      <c r="G6" s="100">
        <v>12</v>
      </c>
      <c r="H6" s="101"/>
      <c r="I6" s="102"/>
      <c r="J6" s="20"/>
    </row>
    <row r="7" spans="2:10" ht="13.5" x14ac:dyDescent="0.25">
      <c r="B7" s="18"/>
      <c r="C7" s="1" t="s">
        <v>54</v>
      </c>
      <c r="D7" s="99"/>
      <c r="E7" s="99"/>
      <c r="F7" s="2" t="s">
        <v>64</v>
      </c>
      <c r="G7" s="108"/>
      <c r="H7" s="108"/>
      <c r="I7" s="108"/>
      <c r="J7" s="20"/>
    </row>
    <row r="8" spans="2:10" ht="13.5" x14ac:dyDescent="0.25">
      <c r="B8" s="18"/>
      <c r="C8" s="1" t="s">
        <v>55</v>
      </c>
      <c r="D8" s="99"/>
      <c r="E8" s="99"/>
      <c r="F8" s="69" t="s">
        <v>56</v>
      </c>
      <c r="G8" s="92"/>
      <c r="H8" s="92"/>
      <c r="I8" s="92"/>
      <c r="J8" s="20"/>
    </row>
    <row r="9" spans="2:10" ht="13.5" x14ac:dyDescent="0.25">
      <c r="B9" s="18"/>
      <c r="C9" s="1" t="s">
        <v>23</v>
      </c>
      <c r="D9" s="109">
        <v>30</v>
      </c>
      <c r="E9" s="110"/>
      <c r="F9" s="1" t="s">
        <v>57</v>
      </c>
      <c r="G9" s="92">
        <v>20</v>
      </c>
      <c r="H9" s="92"/>
      <c r="I9" s="92"/>
      <c r="J9" s="20"/>
    </row>
    <row r="10" spans="2:10" ht="13.5" x14ac:dyDescent="0.2">
      <c r="B10" s="18"/>
      <c r="C10" s="1" t="s">
        <v>58</v>
      </c>
      <c r="D10" s="118" t="s">
        <v>105</v>
      </c>
      <c r="E10" s="119"/>
      <c r="F10" s="140" t="s">
        <v>65</v>
      </c>
      <c r="G10" s="111"/>
      <c r="H10" s="112"/>
      <c r="I10" s="113"/>
      <c r="J10" s="20"/>
    </row>
    <row r="11" spans="2:10" ht="13.5" x14ac:dyDescent="0.2">
      <c r="B11" s="18"/>
      <c r="C11" s="1" t="s">
        <v>59</v>
      </c>
      <c r="D11" s="123">
        <f>(I49)</f>
        <v>848.84666666666658</v>
      </c>
      <c r="E11" s="124"/>
      <c r="F11" s="141"/>
      <c r="G11" s="114"/>
      <c r="H11" s="115"/>
      <c r="I11" s="116"/>
      <c r="J11" s="20"/>
    </row>
    <row r="12" spans="2:10" ht="21" customHeight="1" x14ac:dyDescent="0.2">
      <c r="B12" s="18"/>
      <c r="C12" s="1" t="s">
        <v>61</v>
      </c>
      <c r="D12" s="118" t="s">
        <v>107</v>
      </c>
      <c r="E12" s="119"/>
      <c r="F12" s="148" t="s">
        <v>62</v>
      </c>
      <c r="G12" s="120" t="s">
        <v>97</v>
      </c>
      <c r="H12" s="121"/>
      <c r="I12" s="122"/>
      <c r="J12" s="20"/>
    </row>
    <row r="13" spans="2:10" ht="15.75" customHeight="1" x14ac:dyDescent="0.2">
      <c r="B13" s="18"/>
      <c r="C13" s="1" t="s">
        <v>63</v>
      </c>
      <c r="D13" s="118" t="s">
        <v>106</v>
      </c>
      <c r="E13" s="119"/>
      <c r="F13" s="149"/>
      <c r="G13" s="118">
        <v>6000062</v>
      </c>
      <c r="H13" s="150"/>
      <c r="I13" s="119"/>
      <c r="J13" s="20"/>
    </row>
    <row r="14" spans="2:10" ht="9" customHeight="1" x14ac:dyDescent="0.2">
      <c r="B14" s="18"/>
      <c r="C14" s="139"/>
      <c r="D14" s="139"/>
      <c r="E14" s="139"/>
      <c r="F14" s="139"/>
      <c r="G14" s="139"/>
      <c r="H14" s="139"/>
      <c r="I14" s="139"/>
      <c r="J14" s="20"/>
    </row>
    <row r="15" spans="2:10" ht="13.5" x14ac:dyDescent="0.2">
      <c r="B15" s="18"/>
      <c r="C15" s="105" t="s">
        <v>35</v>
      </c>
      <c r="D15" s="105"/>
      <c r="E15" s="105"/>
      <c r="F15" s="105"/>
      <c r="G15" s="105"/>
      <c r="H15" s="105"/>
      <c r="I15" s="105"/>
      <c r="J15" s="20"/>
    </row>
    <row r="16" spans="2:10" ht="38.25" customHeight="1" x14ac:dyDescent="0.2">
      <c r="B16" s="18"/>
      <c r="C16" s="41" t="s">
        <v>6</v>
      </c>
      <c r="D16" s="106" t="s">
        <v>5</v>
      </c>
      <c r="E16" s="106"/>
      <c r="F16" s="106" t="s">
        <v>3</v>
      </c>
      <c r="G16" s="106"/>
      <c r="H16" s="106" t="s">
        <v>4</v>
      </c>
      <c r="I16" s="106"/>
      <c r="J16" s="20"/>
    </row>
    <row r="17" spans="2:12" ht="14.25" x14ac:dyDescent="0.2">
      <c r="B17" s="18"/>
      <c r="C17" s="42" t="s">
        <v>7</v>
      </c>
      <c r="D17" s="32">
        <v>60.28</v>
      </c>
      <c r="E17" s="33"/>
      <c r="F17" s="34">
        <f>(D17/D9)*G9</f>
        <v>40.186666666666667</v>
      </c>
      <c r="G17" s="33"/>
      <c r="H17" s="35"/>
      <c r="I17" s="36">
        <f>D17-F17</f>
        <v>20.093333333333334</v>
      </c>
      <c r="J17" s="20"/>
      <c r="L17" s="14"/>
    </row>
    <row r="18" spans="2:12" ht="14.25" x14ac:dyDescent="0.2">
      <c r="B18" s="18"/>
      <c r="C18" s="43" t="s">
        <v>8</v>
      </c>
      <c r="D18" s="32">
        <v>1027.5</v>
      </c>
      <c r="E18" s="33"/>
      <c r="F18" s="34">
        <f>(D18/D9)*G9</f>
        <v>685</v>
      </c>
      <c r="G18" s="33"/>
      <c r="H18" s="35"/>
      <c r="I18" s="36">
        <f>D18-F18</f>
        <v>342.5</v>
      </c>
      <c r="J18" s="20"/>
      <c r="L18" s="14"/>
    </row>
    <row r="19" spans="2:12" ht="14.25" x14ac:dyDescent="0.2">
      <c r="B19" s="18"/>
      <c r="C19" s="43" t="s">
        <v>9</v>
      </c>
      <c r="D19" s="32">
        <v>0</v>
      </c>
      <c r="E19" s="33"/>
      <c r="F19" s="34">
        <f>(D19/D9)*G9</f>
        <v>0</v>
      </c>
      <c r="G19" s="33"/>
      <c r="H19" s="35"/>
      <c r="I19" s="36">
        <f t="shared" ref="I19:I32" si="0">D19-F19</f>
        <v>0</v>
      </c>
      <c r="J19" s="20"/>
    </row>
    <row r="20" spans="2:12" ht="14.25" x14ac:dyDescent="0.2">
      <c r="B20" s="18"/>
      <c r="C20" s="43" t="s">
        <v>10</v>
      </c>
      <c r="D20" s="32">
        <v>176.62</v>
      </c>
      <c r="E20" s="33"/>
      <c r="F20" s="34">
        <f>(D20/D9)*G9</f>
        <v>117.74666666666667</v>
      </c>
      <c r="G20" s="33"/>
      <c r="H20" s="35"/>
      <c r="I20" s="36">
        <f t="shared" si="0"/>
        <v>58.873333333333335</v>
      </c>
      <c r="J20" s="20"/>
    </row>
    <row r="21" spans="2:12" ht="14.25" x14ac:dyDescent="0.2">
      <c r="B21" s="18"/>
      <c r="C21" s="43" t="s">
        <v>11</v>
      </c>
      <c r="D21" s="32">
        <v>0</v>
      </c>
      <c r="E21" s="33"/>
      <c r="F21" s="34">
        <f>(D21/D9)*G9</f>
        <v>0</v>
      </c>
      <c r="G21" s="33"/>
      <c r="H21" s="35"/>
      <c r="I21" s="36">
        <f t="shared" si="0"/>
        <v>0</v>
      </c>
      <c r="J21" s="20"/>
    </row>
    <row r="22" spans="2:12" ht="14.25" x14ac:dyDescent="0.2">
      <c r="B22" s="18"/>
      <c r="C22" s="43" t="s">
        <v>43</v>
      </c>
      <c r="D22" s="32">
        <v>0</v>
      </c>
      <c r="E22" s="33"/>
      <c r="F22" s="34">
        <f>(D22)</f>
        <v>0</v>
      </c>
      <c r="G22" s="33"/>
      <c r="H22" s="35"/>
      <c r="I22" s="72">
        <f t="shared" si="0"/>
        <v>0</v>
      </c>
      <c r="J22" s="20"/>
    </row>
    <row r="23" spans="2:12" ht="14.25" x14ac:dyDescent="0.2">
      <c r="B23" s="18"/>
      <c r="C23" s="43" t="s">
        <v>42</v>
      </c>
      <c r="D23" s="32">
        <v>0</v>
      </c>
      <c r="E23" s="33"/>
      <c r="F23" s="34">
        <f>SUM(D23)</f>
        <v>0</v>
      </c>
      <c r="G23" s="33"/>
      <c r="H23" s="35"/>
      <c r="I23" s="72">
        <f t="shared" si="0"/>
        <v>0</v>
      </c>
      <c r="J23" s="20"/>
    </row>
    <row r="24" spans="2:12" ht="14.25" x14ac:dyDescent="0.2">
      <c r="B24" s="18"/>
      <c r="C24" s="43" t="s">
        <v>12</v>
      </c>
      <c r="D24" s="32">
        <v>0</v>
      </c>
      <c r="E24" s="33"/>
      <c r="F24" s="34">
        <f>(D24/D9)*G9</f>
        <v>0</v>
      </c>
      <c r="G24" s="33"/>
      <c r="H24" s="35"/>
      <c r="I24" s="36">
        <f t="shared" si="0"/>
        <v>0</v>
      </c>
      <c r="J24" s="20"/>
    </row>
    <row r="25" spans="2:12" ht="14.25" x14ac:dyDescent="0.2">
      <c r="B25" s="18"/>
      <c r="C25" s="43" t="s">
        <v>13</v>
      </c>
      <c r="D25" s="32">
        <v>46.67</v>
      </c>
      <c r="E25" s="33"/>
      <c r="F25" s="34">
        <f>(D25/D9)*G9</f>
        <v>31.113333333333337</v>
      </c>
      <c r="G25" s="33"/>
      <c r="H25" s="35"/>
      <c r="I25" s="36">
        <f t="shared" si="0"/>
        <v>15.556666666666665</v>
      </c>
      <c r="J25" s="20"/>
    </row>
    <row r="26" spans="2:12" ht="14.25" x14ac:dyDescent="0.2">
      <c r="B26" s="18"/>
      <c r="C26" s="43" t="s">
        <v>14</v>
      </c>
      <c r="D26" s="32">
        <v>0</v>
      </c>
      <c r="E26" s="33"/>
      <c r="F26" s="34">
        <f>(D26/D9)*G9</f>
        <v>0</v>
      </c>
      <c r="G26" s="33"/>
      <c r="H26" s="35"/>
      <c r="I26" s="36">
        <f t="shared" si="0"/>
        <v>0</v>
      </c>
      <c r="J26" s="20"/>
    </row>
    <row r="27" spans="2:12" ht="14.25" x14ac:dyDescent="0.2">
      <c r="B27" s="18"/>
      <c r="C27" s="43" t="s">
        <v>53</v>
      </c>
      <c r="D27" s="32">
        <v>0</v>
      </c>
      <c r="E27" s="33"/>
      <c r="F27" s="34">
        <f>(D27/D9*G9)</f>
        <v>0</v>
      </c>
      <c r="G27" s="33"/>
      <c r="H27" s="35"/>
      <c r="I27" s="36">
        <f t="shared" si="0"/>
        <v>0</v>
      </c>
      <c r="J27" s="20"/>
    </row>
    <row r="28" spans="2:12" ht="14.25" x14ac:dyDescent="0.2">
      <c r="B28" s="18"/>
      <c r="C28" s="43" t="s">
        <v>49</v>
      </c>
      <c r="D28" s="32">
        <v>0</v>
      </c>
      <c r="E28" s="33"/>
      <c r="F28" s="34">
        <f>(D28/D9)*G9</f>
        <v>0</v>
      </c>
      <c r="G28" s="33"/>
      <c r="H28" s="35"/>
      <c r="I28" s="36">
        <f t="shared" si="0"/>
        <v>0</v>
      </c>
      <c r="J28" s="20"/>
    </row>
    <row r="29" spans="2:12" ht="14.25" x14ac:dyDescent="0.2">
      <c r="B29" s="18"/>
      <c r="C29" s="43" t="s">
        <v>44</v>
      </c>
      <c r="D29" s="32">
        <v>561</v>
      </c>
      <c r="E29" s="33"/>
      <c r="F29" s="34">
        <f>(D29/D9)*G9</f>
        <v>374</v>
      </c>
      <c r="G29" s="33"/>
      <c r="H29" s="35"/>
      <c r="I29" s="36">
        <f t="shared" si="0"/>
        <v>187</v>
      </c>
      <c r="J29" s="20"/>
    </row>
    <row r="30" spans="2:12" ht="14.25" x14ac:dyDescent="0.2">
      <c r="B30" s="18"/>
      <c r="C30" s="43" t="s">
        <v>32</v>
      </c>
      <c r="D30" s="32">
        <v>60.79</v>
      </c>
      <c r="E30" s="33"/>
      <c r="F30" s="34">
        <f>(D30/D9)*G9</f>
        <v>40.526666666666664</v>
      </c>
      <c r="G30" s="33"/>
      <c r="H30" s="35"/>
      <c r="I30" s="36">
        <f t="shared" si="0"/>
        <v>20.263333333333335</v>
      </c>
      <c r="J30" s="20"/>
      <c r="K30" s="6"/>
    </row>
    <row r="31" spans="2:12" ht="14.25" x14ac:dyDescent="0.2">
      <c r="B31" s="18"/>
      <c r="C31" s="43" t="s">
        <v>27</v>
      </c>
      <c r="D31" s="32">
        <v>63.06</v>
      </c>
      <c r="E31" s="33"/>
      <c r="F31" s="34">
        <f>(D31)</f>
        <v>63.06</v>
      </c>
      <c r="G31" s="33"/>
      <c r="H31" s="35"/>
      <c r="I31" s="72">
        <f t="shared" si="0"/>
        <v>0</v>
      </c>
      <c r="J31" s="20"/>
    </row>
    <row r="32" spans="2:12" ht="14.25" x14ac:dyDescent="0.2">
      <c r="B32" s="18"/>
      <c r="C32" s="43" t="s">
        <v>15</v>
      </c>
      <c r="D32" s="32">
        <v>758.7</v>
      </c>
      <c r="E32" s="33"/>
      <c r="F32" s="34">
        <f>(D32/D9)*G9</f>
        <v>505.80000000000007</v>
      </c>
      <c r="G32" s="33"/>
      <c r="H32" s="35"/>
      <c r="I32" s="36">
        <f t="shared" si="0"/>
        <v>252.89999999999998</v>
      </c>
      <c r="J32" s="20"/>
    </row>
    <row r="33" spans="2:14" ht="15" customHeight="1" x14ac:dyDescent="0.2">
      <c r="B33" s="18"/>
      <c r="C33" s="44" t="s">
        <v>16</v>
      </c>
      <c r="D33" s="37">
        <f>SUM(D17:D32)</f>
        <v>2754.62</v>
      </c>
      <c r="E33" s="38"/>
      <c r="F33" s="37">
        <f>SUM(F17:F32)</f>
        <v>1857.4333333333334</v>
      </c>
      <c r="G33" s="38"/>
      <c r="H33" s="39"/>
      <c r="I33" s="40">
        <f>SUM(I17:I32)</f>
        <v>897.18666666666661</v>
      </c>
      <c r="J33" s="20"/>
    </row>
    <row r="34" spans="2:14" ht="9.75" customHeight="1" x14ac:dyDescent="0.2">
      <c r="B34" s="18"/>
      <c r="C34" s="107"/>
      <c r="D34" s="107"/>
      <c r="E34" s="107"/>
      <c r="F34" s="107"/>
      <c r="G34" s="107"/>
      <c r="H34" s="107"/>
      <c r="I34" s="107"/>
      <c r="J34" s="20"/>
      <c r="N34" s="11"/>
    </row>
    <row r="35" spans="2:14" ht="14.25" x14ac:dyDescent="0.2">
      <c r="B35" s="18"/>
      <c r="C35" s="117" t="s">
        <v>36</v>
      </c>
      <c r="D35" s="117"/>
      <c r="E35" s="117"/>
      <c r="F35" s="117"/>
      <c r="G35" s="117"/>
      <c r="H35" s="117"/>
      <c r="I35" s="117"/>
      <c r="J35" s="20"/>
      <c r="N35" s="19"/>
    </row>
    <row r="36" spans="2:14" ht="27" customHeight="1" x14ac:dyDescent="0.2">
      <c r="B36" s="18"/>
      <c r="C36" s="41" t="s">
        <v>6</v>
      </c>
      <c r="D36" s="106" t="s">
        <v>26</v>
      </c>
      <c r="E36" s="106"/>
      <c r="F36" s="106" t="s">
        <v>25</v>
      </c>
      <c r="G36" s="106"/>
      <c r="H36" s="106" t="s">
        <v>4</v>
      </c>
      <c r="I36" s="106"/>
      <c r="J36" s="20"/>
    </row>
    <row r="37" spans="2:14" ht="14.25" x14ac:dyDescent="0.2">
      <c r="B37" s="18"/>
      <c r="C37" s="43" t="s">
        <v>40</v>
      </c>
      <c r="D37" s="32">
        <v>357.24</v>
      </c>
      <c r="E37" s="36"/>
      <c r="F37" s="34">
        <v>0</v>
      </c>
      <c r="G37" s="36"/>
      <c r="H37" s="37"/>
      <c r="I37" s="36">
        <f>D37-F37</f>
        <v>357.24</v>
      </c>
      <c r="J37" s="20"/>
    </row>
    <row r="38" spans="2:14" ht="14.25" x14ac:dyDescent="0.2">
      <c r="B38" s="18"/>
      <c r="C38" s="43" t="s">
        <v>48</v>
      </c>
      <c r="D38" s="32">
        <v>214.34</v>
      </c>
      <c r="E38" s="36"/>
      <c r="F38" s="34"/>
      <c r="G38" s="36"/>
      <c r="H38" s="37"/>
      <c r="I38" s="36"/>
      <c r="J38" s="20"/>
    </row>
    <row r="39" spans="2:14" ht="18.75" customHeight="1" x14ac:dyDescent="0.2">
      <c r="B39" s="18"/>
      <c r="C39" s="44" t="s">
        <v>16</v>
      </c>
      <c r="D39" s="37">
        <f>SUM(D37:D38)</f>
        <v>571.58000000000004</v>
      </c>
      <c r="E39" s="38"/>
      <c r="F39" s="37">
        <f>SUM(F37:F38)</f>
        <v>0</v>
      </c>
      <c r="G39" s="38"/>
      <c r="H39" s="45"/>
      <c r="I39" s="40">
        <f>SUM(I37:I38)</f>
        <v>357.24</v>
      </c>
      <c r="J39" s="20"/>
    </row>
    <row r="40" spans="2:14" ht="27.75" customHeight="1" x14ac:dyDescent="0.2">
      <c r="B40" s="18"/>
      <c r="C40" s="44" t="s">
        <v>46</v>
      </c>
      <c r="D40" s="73">
        <f>(D33+D39)</f>
        <v>3326.2</v>
      </c>
      <c r="E40" s="46"/>
      <c r="F40" s="47"/>
      <c r="G40" s="46"/>
      <c r="H40" s="48"/>
      <c r="I40" s="47"/>
      <c r="J40" s="20"/>
    </row>
    <row r="41" spans="2:14" ht="14.25" x14ac:dyDescent="0.2">
      <c r="B41" s="18"/>
      <c r="C41" s="117" t="s">
        <v>34</v>
      </c>
      <c r="D41" s="117"/>
      <c r="E41" s="117"/>
      <c r="F41" s="117"/>
      <c r="G41" s="117"/>
      <c r="H41" s="117"/>
      <c r="I41" s="117"/>
      <c r="J41" s="20"/>
    </row>
    <row r="42" spans="2:14" ht="28.5" x14ac:dyDescent="0.2">
      <c r="B42" s="18"/>
      <c r="C42" s="41" t="s">
        <v>6</v>
      </c>
      <c r="D42" s="106" t="s">
        <v>17</v>
      </c>
      <c r="E42" s="106"/>
      <c r="F42" s="106" t="s">
        <v>18</v>
      </c>
      <c r="G42" s="106"/>
      <c r="H42" s="106" t="s">
        <v>4</v>
      </c>
      <c r="I42" s="106"/>
      <c r="J42" s="20"/>
    </row>
    <row r="43" spans="2:14" ht="14.25" x14ac:dyDescent="0.2">
      <c r="B43" s="18"/>
      <c r="C43" s="43" t="s">
        <v>19</v>
      </c>
      <c r="D43" s="74">
        <v>124.54</v>
      </c>
      <c r="E43" s="49"/>
      <c r="F43" s="34">
        <f>(D43/D9)*G9</f>
        <v>83.026666666666671</v>
      </c>
      <c r="G43" s="49"/>
      <c r="H43" s="50"/>
      <c r="I43" s="36">
        <f>(D43-F43)</f>
        <v>41.513333333333335</v>
      </c>
      <c r="J43" s="20"/>
    </row>
    <row r="44" spans="2:14" ht="14.25" x14ac:dyDescent="0.2">
      <c r="B44" s="18"/>
      <c r="C44" s="43" t="s">
        <v>20</v>
      </c>
      <c r="D44" s="32">
        <v>20.48</v>
      </c>
      <c r="E44" s="49"/>
      <c r="F44" s="34">
        <f>(D44/D9)*G9</f>
        <v>13.653333333333332</v>
      </c>
      <c r="G44" s="49"/>
      <c r="H44" s="50"/>
      <c r="I44" s="36">
        <f>(D44-F44)</f>
        <v>6.826666666666668</v>
      </c>
      <c r="J44" s="20"/>
    </row>
    <row r="45" spans="2:14" ht="14.25" x14ac:dyDescent="0.2">
      <c r="B45" s="18"/>
      <c r="C45" s="51" t="s">
        <v>16</v>
      </c>
      <c r="D45" s="52">
        <f>SUM(D43:D44)</f>
        <v>145.02000000000001</v>
      </c>
      <c r="E45" s="53"/>
      <c r="F45" s="52">
        <f>SUM(F43:F44)</f>
        <v>96.68</v>
      </c>
      <c r="G45" s="53"/>
      <c r="H45" s="54"/>
      <c r="I45" s="55">
        <f>SUM(I43:I44)</f>
        <v>48.34</v>
      </c>
      <c r="J45" s="20"/>
    </row>
    <row r="46" spans="2:14" ht="14.25" x14ac:dyDescent="0.2">
      <c r="B46" s="18"/>
      <c r="C46" s="77"/>
      <c r="D46" s="78"/>
      <c r="E46" s="79"/>
      <c r="F46" s="78"/>
      <c r="G46" s="79"/>
      <c r="H46" s="80"/>
      <c r="I46" s="81"/>
      <c r="J46" s="20"/>
    </row>
    <row r="47" spans="2:14" ht="7.5" customHeight="1" x14ac:dyDescent="0.2">
      <c r="B47" s="18"/>
      <c r="C47" s="132"/>
      <c r="D47" s="132"/>
      <c r="E47" s="132"/>
      <c r="F47" s="132"/>
      <c r="G47" s="46"/>
      <c r="H47" s="56"/>
      <c r="I47" s="47"/>
      <c r="J47" s="20"/>
    </row>
    <row r="48" spans="2:14" ht="14.25" x14ac:dyDescent="0.2">
      <c r="B48" s="18"/>
      <c r="C48" s="133" t="s">
        <v>45</v>
      </c>
      <c r="D48" s="134"/>
      <c r="E48" s="135"/>
      <c r="F48" s="75">
        <f>IF(G6&gt;10,I33,IF(G6&lt;=5,I33,I33+I39))</f>
        <v>897.18666666666661</v>
      </c>
      <c r="G48" s="58"/>
      <c r="H48" s="58"/>
      <c r="I48" s="58"/>
      <c r="J48" s="20"/>
    </row>
    <row r="49" spans="2:10" ht="15.75" x14ac:dyDescent="0.2">
      <c r="B49" s="18"/>
      <c r="C49" s="136" t="s">
        <v>37</v>
      </c>
      <c r="D49" s="137"/>
      <c r="E49" s="137"/>
      <c r="F49" s="137"/>
      <c r="G49" s="137"/>
      <c r="H49" s="138"/>
      <c r="I49" s="12">
        <f>IF(G6&gt;10,I33-I45,IF(G6&lt;=5,I33-I45,I33+I39-I45))</f>
        <v>848.84666666666658</v>
      </c>
      <c r="J49" s="22"/>
    </row>
    <row r="50" spans="2:10" ht="61.5" customHeight="1" x14ac:dyDescent="0.2">
      <c r="B50" s="18"/>
      <c r="C50" s="125" t="s">
        <v>96</v>
      </c>
      <c r="D50" s="126"/>
      <c r="E50" s="126"/>
      <c r="F50" s="126"/>
      <c r="G50" s="126"/>
      <c r="H50" s="126"/>
      <c r="I50" s="127"/>
      <c r="J50" s="22"/>
    </row>
    <row r="51" spans="2:10" ht="40.5" customHeight="1" x14ac:dyDescent="0.2">
      <c r="B51" s="18"/>
      <c r="C51" s="128"/>
      <c r="D51" s="129"/>
      <c r="E51" s="129"/>
      <c r="F51" s="129"/>
      <c r="G51" s="129"/>
      <c r="H51" s="129"/>
      <c r="I51" s="130"/>
      <c r="J51" s="22"/>
    </row>
    <row r="52" spans="2:10" ht="23.25" customHeight="1" x14ac:dyDescent="0.2">
      <c r="B52" s="18"/>
      <c r="C52" s="23"/>
      <c r="D52" s="143" t="s">
        <v>41</v>
      </c>
      <c r="E52" s="144"/>
      <c r="F52" s="23"/>
      <c r="G52" s="145" t="s">
        <v>24</v>
      </c>
      <c r="H52" s="146"/>
      <c r="I52" s="147"/>
      <c r="J52" s="20"/>
    </row>
    <row r="53" spans="2:10" ht="23.25" customHeight="1" x14ac:dyDescent="0.2">
      <c r="B53" s="18"/>
      <c r="C53" s="24" t="s">
        <v>67</v>
      </c>
      <c r="D53" s="131"/>
      <c r="E53" s="131"/>
      <c r="F53" s="29"/>
      <c r="G53" s="131"/>
      <c r="H53" s="131"/>
      <c r="I53" s="131"/>
      <c r="J53" s="20"/>
    </row>
    <row r="54" spans="2:10" ht="23.25" customHeight="1" x14ac:dyDescent="0.2">
      <c r="B54" s="18"/>
      <c r="C54" s="24" t="s">
        <v>66</v>
      </c>
      <c r="D54" s="131"/>
      <c r="E54" s="131"/>
      <c r="F54" s="29"/>
      <c r="G54" s="131"/>
      <c r="H54" s="131"/>
      <c r="I54" s="131"/>
      <c r="J54" s="20"/>
    </row>
    <row r="55" spans="2:10" ht="27" customHeight="1" thickBot="1" x14ac:dyDescent="0.25">
      <c r="B55" s="26"/>
      <c r="C55" s="70" t="s">
        <v>85</v>
      </c>
      <c r="D55" s="142"/>
      <c r="E55" s="142"/>
      <c r="F55" s="27"/>
      <c r="G55" s="142"/>
      <c r="H55" s="142"/>
      <c r="I55" s="142"/>
      <c r="J55" s="28"/>
    </row>
  </sheetData>
  <mergeCells count="48">
    <mergeCell ref="F10:F11"/>
    <mergeCell ref="D54:E54"/>
    <mergeCell ref="D55:E55"/>
    <mergeCell ref="G53:I53"/>
    <mergeCell ref="G54:I54"/>
    <mergeCell ref="G55:I55"/>
    <mergeCell ref="D52:E52"/>
    <mergeCell ref="G52:I52"/>
    <mergeCell ref="F12:F13"/>
    <mergeCell ref="G13:I13"/>
    <mergeCell ref="D13:E13"/>
    <mergeCell ref="C50:I51"/>
    <mergeCell ref="D53:E53"/>
    <mergeCell ref="C47:F47"/>
    <mergeCell ref="C48:E48"/>
    <mergeCell ref="C49:H49"/>
    <mergeCell ref="D42:E42"/>
    <mergeCell ref="F42:G42"/>
    <mergeCell ref="H42:I42"/>
    <mergeCell ref="C14:I14"/>
    <mergeCell ref="G10:I11"/>
    <mergeCell ref="C35:I35"/>
    <mergeCell ref="D36:E36"/>
    <mergeCell ref="F36:G36"/>
    <mergeCell ref="H36:I36"/>
    <mergeCell ref="C41:I41"/>
    <mergeCell ref="D10:E10"/>
    <mergeCell ref="G12:I12"/>
    <mergeCell ref="D12:E12"/>
    <mergeCell ref="D11:E11"/>
    <mergeCell ref="C15:I15"/>
    <mergeCell ref="D16:E16"/>
    <mergeCell ref="F16:G16"/>
    <mergeCell ref="H16:I16"/>
    <mergeCell ref="C34:I34"/>
    <mergeCell ref="D7:E7"/>
    <mergeCell ref="G7:I7"/>
    <mergeCell ref="D8:E8"/>
    <mergeCell ref="D9:E9"/>
    <mergeCell ref="G9:I9"/>
    <mergeCell ref="G8:I8"/>
    <mergeCell ref="C2:I2"/>
    <mergeCell ref="C3:I3"/>
    <mergeCell ref="C4:I4"/>
    <mergeCell ref="G5:I5"/>
    <mergeCell ref="D6:E6"/>
    <mergeCell ref="G6:I6"/>
    <mergeCell ref="D5:E5"/>
  </mergeCells>
  <phoneticPr fontId="26" type="noConversion"/>
  <printOptions horizontalCentered="1"/>
  <pageMargins left="0.25" right="0.25" top="0.75" bottom="0.75" header="0.3" footer="0.3"/>
  <pageSetup paperSize="9" scale="7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N55"/>
  <sheetViews>
    <sheetView topLeftCell="A13" zoomScaleNormal="100" workbookViewId="0">
      <selection activeCell="N19" sqref="N19"/>
    </sheetView>
  </sheetViews>
  <sheetFormatPr defaultRowHeight="12.75" x14ac:dyDescent="0.2"/>
  <cols>
    <col min="1" max="1" width="2.28515625" style="4" customWidth="1"/>
    <col min="2" max="2" width="2" style="4" customWidth="1"/>
    <col min="3" max="3" width="25.7109375" style="4" customWidth="1"/>
    <col min="4" max="4" width="18.85546875" style="4" customWidth="1"/>
    <col min="5" max="5" width="14.5703125" style="4" customWidth="1"/>
    <col min="6" max="6" width="24.28515625" style="4" customWidth="1"/>
    <col min="7" max="7" width="2" style="4" customWidth="1"/>
    <col min="8" max="8" width="4.28515625" style="4" customWidth="1"/>
    <col min="9" max="9" width="25.140625" style="4" customWidth="1"/>
    <col min="10" max="10" width="1.42578125" style="4" customWidth="1"/>
    <col min="11" max="11" width="2.28515625" style="4" customWidth="1"/>
    <col min="12" max="16384" width="9.140625" style="4"/>
  </cols>
  <sheetData>
    <row r="1" spans="2:10" ht="13.5" thickBot="1" x14ac:dyDescent="0.25"/>
    <row r="2" spans="2:10" ht="15.75" x14ac:dyDescent="0.2">
      <c r="B2" s="16"/>
      <c r="C2" s="93" t="s">
        <v>22</v>
      </c>
      <c r="D2" s="93"/>
      <c r="E2" s="93"/>
      <c r="F2" s="93"/>
      <c r="G2" s="93"/>
      <c r="H2" s="93"/>
      <c r="I2" s="93"/>
      <c r="J2" s="17"/>
    </row>
    <row r="3" spans="2:10" ht="16.5" thickBot="1" x14ac:dyDescent="0.25">
      <c r="B3" s="26"/>
      <c r="C3" s="94" t="s">
        <v>78</v>
      </c>
      <c r="D3" s="94"/>
      <c r="E3" s="94"/>
      <c r="F3" s="94"/>
      <c r="G3" s="94"/>
      <c r="H3" s="94"/>
      <c r="I3" s="94"/>
      <c r="J3" s="28"/>
    </row>
    <row r="4" spans="2:10" ht="7.5" customHeight="1" x14ac:dyDescent="0.2">
      <c r="B4" s="16"/>
      <c r="C4" s="95"/>
      <c r="D4" s="95"/>
      <c r="E4" s="95"/>
      <c r="F4" s="95"/>
      <c r="G4" s="95"/>
      <c r="H4" s="95"/>
      <c r="I4" s="95"/>
      <c r="J4" s="17"/>
    </row>
    <row r="5" spans="2:10" ht="13.5" x14ac:dyDescent="0.2">
      <c r="B5" s="18"/>
      <c r="C5" s="1" t="s">
        <v>0</v>
      </c>
      <c r="D5" s="151"/>
      <c r="E5" s="152"/>
      <c r="F5" s="2" t="s">
        <v>60</v>
      </c>
      <c r="G5" s="153" t="s">
        <v>74</v>
      </c>
      <c r="H5" s="153"/>
      <c r="I5" s="153"/>
      <c r="J5" s="20"/>
    </row>
    <row r="6" spans="2:10" ht="15.75" x14ac:dyDescent="0.2">
      <c r="B6" s="18"/>
      <c r="C6" s="1" t="s">
        <v>1</v>
      </c>
      <c r="D6" s="99"/>
      <c r="E6" s="99"/>
      <c r="F6" s="2" t="s">
        <v>21</v>
      </c>
      <c r="G6" s="154">
        <v>22</v>
      </c>
      <c r="H6" s="155"/>
      <c r="I6" s="156"/>
      <c r="J6" s="20"/>
    </row>
    <row r="7" spans="2:10" ht="13.5" x14ac:dyDescent="0.2">
      <c r="B7" s="18"/>
      <c r="C7" s="1" t="s">
        <v>54</v>
      </c>
      <c r="D7" s="99"/>
      <c r="E7" s="99"/>
      <c r="F7" s="2" t="s">
        <v>64</v>
      </c>
      <c r="G7" s="153"/>
      <c r="H7" s="153"/>
      <c r="I7" s="153"/>
      <c r="J7" s="20"/>
    </row>
    <row r="8" spans="2:10" ht="13.5" x14ac:dyDescent="0.2">
      <c r="B8" s="18"/>
      <c r="C8" s="1" t="s">
        <v>55</v>
      </c>
      <c r="D8" s="99"/>
      <c r="E8" s="99"/>
      <c r="F8" s="69" t="s">
        <v>56</v>
      </c>
      <c r="G8" s="157"/>
      <c r="H8" s="157"/>
      <c r="I8" s="157"/>
      <c r="J8" s="20"/>
    </row>
    <row r="9" spans="2:10" ht="13.5" x14ac:dyDescent="0.2">
      <c r="B9" s="18"/>
      <c r="C9" s="1" t="s">
        <v>23</v>
      </c>
      <c r="D9" s="158">
        <v>30</v>
      </c>
      <c r="E9" s="159"/>
      <c r="F9" s="1" t="s">
        <v>57</v>
      </c>
      <c r="G9" s="157">
        <v>30</v>
      </c>
      <c r="H9" s="157"/>
      <c r="I9" s="157"/>
      <c r="J9" s="20"/>
    </row>
    <row r="10" spans="2:10" ht="13.5" x14ac:dyDescent="0.2">
      <c r="B10" s="18"/>
      <c r="C10" s="1" t="s">
        <v>58</v>
      </c>
      <c r="D10" s="118" t="s">
        <v>93</v>
      </c>
      <c r="E10" s="119"/>
      <c r="F10" s="140" t="s">
        <v>65</v>
      </c>
      <c r="G10" s="160"/>
      <c r="H10" s="161"/>
      <c r="I10" s="162"/>
      <c r="J10" s="20"/>
    </row>
    <row r="11" spans="2:10" ht="13.5" x14ac:dyDescent="0.2">
      <c r="B11" s="18"/>
      <c r="C11" s="1" t="s">
        <v>59</v>
      </c>
      <c r="D11" s="123">
        <f>(I50)</f>
        <v>2350.5599999999995</v>
      </c>
      <c r="E11" s="124"/>
      <c r="F11" s="141"/>
      <c r="G11" s="163"/>
      <c r="H11" s="164"/>
      <c r="I11" s="165"/>
      <c r="J11" s="20"/>
    </row>
    <row r="12" spans="2:10" ht="21" customHeight="1" x14ac:dyDescent="0.2">
      <c r="B12" s="18"/>
      <c r="C12" s="1" t="s">
        <v>61</v>
      </c>
      <c r="D12" s="118" t="s">
        <v>94</v>
      </c>
      <c r="E12" s="119"/>
      <c r="F12" s="148" t="s">
        <v>62</v>
      </c>
      <c r="G12" s="120" t="s">
        <v>98</v>
      </c>
      <c r="H12" s="121"/>
      <c r="I12" s="122"/>
      <c r="J12" s="20"/>
    </row>
    <row r="13" spans="2:10" ht="15.75" customHeight="1" x14ac:dyDescent="0.2">
      <c r="B13" s="18"/>
      <c r="C13" s="1" t="s">
        <v>63</v>
      </c>
      <c r="D13" s="118" t="s">
        <v>95</v>
      </c>
      <c r="E13" s="119"/>
      <c r="F13" s="149"/>
      <c r="G13" s="118">
        <v>600062</v>
      </c>
      <c r="H13" s="150"/>
      <c r="I13" s="119"/>
      <c r="J13" s="20"/>
    </row>
    <row r="14" spans="2:10" ht="9" customHeight="1" x14ac:dyDescent="0.2">
      <c r="B14" s="18"/>
      <c r="C14" s="139"/>
      <c r="D14" s="139"/>
      <c r="E14" s="139"/>
      <c r="F14" s="139"/>
      <c r="G14" s="139"/>
      <c r="H14" s="139"/>
      <c r="I14" s="139"/>
      <c r="J14" s="20"/>
    </row>
    <row r="15" spans="2:10" ht="13.5" x14ac:dyDescent="0.2">
      <c r="B15" s="18"/>
      <c r="C15" s="105" t="s">
        <v>35</v>
      </c>
      <c r="D15" s="105"/>
      <c r="E15" s="105"/>
      <c r="F15" s="105"/>
      <c r="G15" s="105"/>
      <c r="H15" s="105"/>
      <c r="I15" s="105"/>
      <c r="J15" s="20"/>
    </row>
    <row r="16" spans="2:10" ht="38.25" customHeight="1" x14ac:dyDescent="0.2">
      <c r="B16" s="18"/>
      <c r="C16" s="41" t="s">
        <v>6</v>
      </c>
      <c r="D16" s="106" t="s">
        <v>5</v>
      </c>
      <c r="E16" s="106"/>
      <c r="F16" s="106" t="s">
        <v>3</v>
      </c>
      <c r="G16" s="106"/>
      <c r="H16" s="106" t="s">
        <v>4</v>
      </c>
      <c r="I16" s="106"/>
      <c r="J16" s="20"/>
    </row>
    <row r="17" spans="2:12" ht="14.25" x14ac:dyDescent="0.2">
      <c r="B17" s="18"/>
      <c r="C17" s="42" t="s">
        <v>7</v>
      </c>
      <c r="D17" s="32">
        <v>56.83</v>
      </c>
      <c r="E17" s="33"/>
      <c r="F17" s="34">
        <f>(D17/D9)*G9</f>
        <v>56.83</v>
      </c>
      <c r="G17" s="33"/>
      <c r="H17" s="35"/>
      <c r="I17" s="36">
        <f>D17-F17</f>
        <v>0</v>
      </c>
      <c r="J17" s="20"/>
      <c r="L17" s="14"/>
    </row>
    <row r="18" spans="2:12" ht="14.25" x14ac:dyDescent="0.2">
      <c r="B18" s="18"/>
      <c r="C18" s="43" t="s">
        <v>8</v>
      </c>
      <c r="D18" s="32">
        <v>1027.5</v>
      </c>
      <c r="E18" s="33"/>
      <c r="F18" s="34">
        <f>(D18/D9)*G9</f>
        <v>1027.5</v>
      </c>
      <c r="G18" s="33"/>
      <c r="H18" s="35"/>
      <c r="I18" s="36">
        <f>D18-F18</f>
        <v>0</v>
      </c>
      <c r="J18" s="20"/>
      <c r="L18" s="14"/>
    </row>
    <row r="19" spans="2:12" ht="14.25" x14ac:dyDescent="0.2">
      <c r="B19" s="18"/>
      <c r="C19" s="43" t="s">
        <v>9</v>
      </c>
      <c r="D19" s="32">
        <v>12.29</v>
      </c>
      <c r="E19" s="33"/>
      <c r="F19" s="34">
        <f>(D19/D9)*G9</f>
        <v>12.29</v>
      </c>
      <c r="G19" s="33"/>
      <c r="H19" s="35"/>
      <c r="I19" s="36">
        <f t="shared" ref="I19:I32" si="0">D19-F19</f>
        <v>0</v>
      </c>
      <c r="J19" s="20"/>
    </row>
    <row r="20" spans="2:12" ht="14.25" x14ac:dyDescent="0.2">
      <c r="B20" s="18"/>
      <c r="C20" s="43" t="s">
        <v>10</v>
      </c>
      <c r="D20" s="32">
        <v>0</v>
      </c>
      <c r="E20" s="33"/>
      <c r="F20" s="34">
        <f>(D20/D9)*G9</f>
        <v>0</v>
      </c>
      <c r="G20" s="33"/>
      <c r="H20" s="35"/>
      <c r="I20" s="36">
        <f t="shared" si="0"/>
        <v>0</v>
      </c>
      <c r="J20" s="20"/>
    </row>
    <row r="21" spans="2:12" ht="14.25" x14ac:dyDescent="0.2">
      <c r="B21" s="18"/>
      <c r="C21" s="43" t="s">
        <v>11</v>
      </c>
      <c r="D21" s="32">
        <v>364.76</v>
      </c>
      <c r="E21" s="33"/>
      <c r="F21" s="34">
        <f>(D21/D9)*G9</f>
        <v>364.76</v>
      </c>
      <c r="G21" s="33"/>
      <c r="H21" s="35"/>
      <c r="I21" s="36">
        <f t="shared" si="0"/>
        <v>0</v>
      </c>
      <c r="J21" s="20"/>
    </row>
    <row r="22" spans="2:12" ht="14.25" x14ac:dyDescent="0.2">
      <c r="B22" s="18"/>
      <c r="C22" s="43" t="s">
        <v>43</v>
      </c>
      <c r="D22" s="32">
        <v>0</v>
      </c>
      <c r="E22" s="33"/>
      <c r="F22" s="34">
        <f>(D22)</f>
        <v>0</v>
      </c>
      <c r="G22" s="33"/>
      <c r="H22" s="35"/>
      <c r="I22" s="72">
        <f t="shared" si="0"/>
        <v>0</v>
      </c>
      <c r="J22" s="20"/>
    </row>
    <row r="23" spans="2:12" ht="14.25" x14ac:dyDescent="0.2">
      <c r="B23" s="18"/>
      <c r="C23" s="43" t="s">
        <v>42</v>
      </c>
      <c r="D23" s="32">
        <v>202.27</v>
      </c>
      <c r="E23" s="33"/>
      <c r="F23" s="34">
        <f>SUM(D23)</f>
        <v>202.27</v>
      </c>
      <c r="G23" s="33"/>
      <c r="H23" s="35"/>
      <c r="I23" s="72">
        <f t="shared" si="0"/>
        <v>0</v>
      </c>
      <c r="J23" s="20"/>
    </row>
    <row r="24" spans="2:12" ht="14.25" x14ac:dyDescent="0.2">
      <c r="B24" s="18"/>
      <c r="C24" s="43" t="s">
        <v>12</v>
      </c>
      <c r="D24" s="32">
        <v>0</v>
      </c>
      <c r="E24" s="33"/>
      <c r="F24" s="34">
        <f>(D24/D9)*G9</f>
        <v>0</v>
      </c>
      <c r="G24" s="33"/>
      <c r="H24" s="35"/>
      <c r="I24" s="36">
        <f t="shared" si="0"/>
        <v>0</v>
      </c>
      <c r="J24" s="20"/>
    </row>
    <row r="25" spans="2:12" ht="14.25" x14ac:dyDescent="0.2">
      <c r="B25" s="18"/>
      <c r="C25" s="43" t="s">
        <v>13</v>
      </c>
      <c r="D25" s="32">
        <v>0</v>
      </c>
      <c r="E25" s="33"/>
      <c r="F25" s="34">
        <f>(D25/D9)*G9</f>
        <v>0</v>
      </c>
      <c r="G25" s="33"/>
      <c r="H25" s="35"/>
      <c r="I25" s="36">
        <f t="shared" si="0"/>
        <v>0</v>
      </c>
      <c r="J25" s="20"/>
    </row>
    <row r="26" spans="2:12" ht="14.25" x14ac:dyDescent="0.2">
      <c r="B26" s="18"/>
      <c r="C26" s="43" t="s">
        <v>14</v>
      </c>
      <c r="D26" s="32">
        <v>54.79</v>
      </c>
      <c r="E26" s="33"/>
      <c r="F26" s="34">
        <f>(D26/D9)*G9</f>
        <v>54.79</v>
      </c>
      <c r="G26" s="33"/>
      <c r="H26" s="35"/>
      <c r="I26" s="36">
        <f t="shared" si="0"/>
        <v>0</v>
      </c>
      <c r="J26" s="20"/>
    </row>
    <row r="27" spans="2:12" ht="14.25" x14ac:dyDescent="0.2">
      <c r="B27" s="18"/>
      <c r="C27" s="43" t="s">
        <v>53</v>
      </c>
      <c r="D27" s="32">
        <v>0</v>
      </c>
      <c r="E27" s="33"/>
      <c r="F27" s="34">
        <f>(D27/D9*G9)</f>
        <v>0</v>
      </c>
      <c r="G27" s="33"/>
      <c r="H27" s="35"/>
      <c r="I27" s="36">
        <f t="shared" si="0"/>
        <v>0</v>
      </c>
      <c r="J27" s="20"/>
    </row>
    <row r="28" spans="2:12" ht="14.25" x14ac:dyDescent="0.2">
      <c r="B28" s="18"/>
      <c r="C28" s="43" t="s">
        <v>49</v>
      </c>
      <c r="D28" s="32">
        <v>0</v>
      </c>
      <c r="E28" s="33"/>
      <c r="F28" s="34">
        <f>(D28/D9)*G9</f>
        <v>0</v>
      </c>
      <c r="G28" s="33"/>
      <c r="H28" s="35"/>
      <c r="I28" s="36">
        <f t="shared" si="0"/>
        <v>0</v>
      </c>
      <c r="J28" s="20"/>
    </row>
    <row r="29" spans="2:12" ht="14.25" x14ac:dyDescent="0.2">
      <c r="B29" s="18"/>
      <c r="C29" s="43" t="s">
        <v>44</v>
      </c>
      <c r="D29" s="32">
        <v>693.04</v>
      </c>
      <c r="E29" s="33"/>
      <c r="F29" s="34">
        <f>(D29/D9)*G9</f>
        <v>693.04</v>
      </c>
      <c r="G29" s="33"/>
      <c r="H29" s="35"/>
      <c r="I29" s="36">
        <f t="shared" si="0"/>
        <v>0</v>
      </c>
      <c r="J29" s="20"/>
    </row>
    <row r="30" spans="2:12" ht="14.25" x14ac:dyDescent="0.2">
      <c r="B30" s="18"/>
      <c r="C30" s="43" t="s">
        <v>32</v>
      </c>
      <c r="D30" s="32">
        <v>0</v>
      </c>
      <c r="E30" s="33"/>
      <c r="F30" s="34">
        <f>(D30/D9)*G9</f>
        <v>0</v>
      </c>
      <c r="G30" s="33"/>
      <c r="H30" s="35"/>
      <c r="I30" s="36">
        <f t="shared" si="0"/>
        <v>0</v>
      </c>
      <c r="J30" s="20"/>
      <c r="K30" s="6"/>
    </row>
    <row r="31" spans="2:12" ht="14.25" x14ac:dyDescent="0.2">
      <c r="B31" s="18"/>
      <c r="C31" s="43" t="s">
        <v>27</v>
      </c>
      <c r="D31" s="32">
        <v>0</v>
      </c>
      <c r="E31" s="33"/>
      <c r="F31" s="34">
        <f>(D31)</f>
        <v>0</v>
      </c>
      <c r="G31" s="33"/>
      <c r="H31" s="35"/>
      <c r="I31" s="72">
        <f t="shared" si="0"/>
        <v>0</v>
      </c>
      <c r="J31" s="20"/>
    </row>
    <row r="32" spans="2:12" ht="14.25" x14ac:dyDescent="0.2">
      <c r="B32" s="18"/>
      <c r="C32" s="43" t="s">
        <v>15</v>
      </c>
      <c r="D32" s="32">
        <v>0</v>
      </c>
      <c r="E32" s="33"/>
      <c r="F32" s="34">
        <f>(D32/D9)*G9</f>
        <v>0</v>
      </c>
      <c r="G32" s="33"/>
      <c r="H32" s="35"/>
      <c r="I32" s="36">
        <f t="shared" si="0"/>
        <v>0</v>
      </c>
      <c r="J32" s="20"/>
    </row>
    <row r="33" spans="2:14" ht="15" customHeight="1" x14ac:dyDescent="0.2">
      <c r="B33" s="18"/>
      <c r="C33" s="44" t="s">
        <v>16</v>
      </c>
      <c r="D33" s="37">
        <f>SUM(D17:D32)</f>
        <v>2411.4799999999996</v>
      </c>
      <c r="E33" s="38"/>
      <c r="F33" s="37">
        <f>F49</f>
        <v>2411.4799999999996</v>
      </c>
      <c r="G33" s="38"/>
      <c r="H33" s="39"/>
      <c r="I33" s="40">
        <f>SUM(I17:I32)</f>
        <v>0</v>
      </c>
      <c r="J33" s="20"/>
    </row>
    <row r="34" spans="2:14" ht="9.75" customHeight="1" x14ac:dyDescent="0.2">
      <c r="B34" s="18"/>
      <c r="C34" s="107"/>
      <c r="D34" s="107"/>
      <c r="E34" s="107"/>
      <c r="F34" s="107"/>
      <c r="G34" s="107"/>
      <c r="H34" s="107"/>
      <c r="I34" s="107"/>
      <c r="J34" s="20"/>
      <c r="N34" s="11"/>
    </row>
    <row r="35" spans="2:14" ht="14.25" x14ac:dyDescent="0.2">
      <c r="B35" s="18"/>
      <c r="C35" s="117" t="s">
        <v>36</v>
      </c>
      <c r="D35" s="117"/>
      <c r="E35" s="117"/>
      <c r="F35" s="117"/>
      <c r="G35" s="117"/>
      <c r="H35" s="117"/>
      <c r="I35" s="117"/>
      <c r="J35" s="20"/>
      <c r="N35" s="13"/>
    </row>
    <row r="36" spans="2:14" ht="27" customHeight="1" x14ac:dyDescent="0.2">
      <c r="B36" s="18"/>
      <c r="C36" s="41" t="s">
        <v>6</v>
      </c>
      <c r="D36" s="106" t="s">
        <v>26</v>
      </c>
      <c r="E36" s="106"/>
      <c r="F36" s="106" t="s">
        <v>25</v>
      </c>
      <c r="G36" s="106"/>
      <c r="H36" s="106" t="s">
        <v>4</v>
      </c>
      <c r="I36" s="106"/>
      <c r="J36" s="20"/>
    </row>
    <row r="37" spans="2:14" ht="14.25" x14ac:dyDescent="0.2">
      <c r="B37" s="18"/>
      <c r="C37" s="43" t="s">
        <v>40</v>
      </c>
      <c r="D37" s="32">
        <v>277.99</v>
      </c>
      <c r="E37" s="36"/>
      <c r="F37" s="34"/>
      <c r="G37" s="36"/>
      <c r="H37" s="37"/>
      <c r="I37" s="36">
        <f>D37-F37</f>
        <v>277.99</v>
      </c>
      <c r="J37" s="20"/>
    </row>
    <row r="38" spans="2:14" ht="14.25" x14ac:dyDescent="0.2">
      <c r="B38" s="18"/>
      <c r="C38" s="43" t="s">
        <v>48</v>
      </c>
      <c r="D38" s="32">
        <v>166.8</v>
      </c>
      <c r="E38" s="36"/>
      <c r="F38" s="34"/>
      <c r="G38" s="36"/>
      <c r="H38" s="37"/>
      <c r="I38" s="36"/>
      <c r="J38" s="20"/>
    </row>
    <row r="39" spans="2:14" ht="14.25" x14ac:dyDescent="0.2">
      <c r="B39" s="18"/>
      <c r="C39" s="43" t="s">
        <v>71</v>
      </c>
      <c r="D39" s="32">
        <v>222.39</v>
      </c>
      <c r="E39" s="36"/>
      <c r="F39" s="34"/>
      <c r="G39" s="36"/>
      <c r="H39" s="37"/>
      <c r="I39" s="36"/>
      <c r="J39" s="20"/>
    </row>
    <row r="40" spans="2:14" ht="18.75" customHeight="1" x14ac:dyDescent="0.2">
      <c r="B40" s="18"/>
      <c r="C40" s="44" t="s">
        <v>16</v>
      </c>
      <c r="D40" s="37">
        <f>SUM(D37:D38)</f>
        <v>444.79</v>
      </c>
      <c r="E40" s="38"/>
      <c r="F40" s="37">
        <f>SUM(F37:F38)</f>
        <v>0</v>
      </c>
      <c r="G40" s="38"/>
      <c r="H40" s="45"/>
      <c r="I40" s="40">
        <f>SUM(I37:I38)</f>
        <v>277.99</v>
      </c>
      <c r="J40" s="20"/>
    </row>
    <row r="41" spans="2:14" ht="27.75" customHeight="1" x14ac:dyDescent="0.2">
      <c r="B41" s="18"/>
      <c r="C41" s="44" t="s">
        <v>46</v>
      </c>
      <c r="D41" s="75">
        <f>(D33+D40)</f>
        <v>2856.2699999999995</v>
      </c>
      <c r="E41" s="46"/>
      <c r="F41" s="47"/>
      <c r="G41" s="46"/>
      <c r="H41" s="48"/>
      <c r="I41" s="47"/>
      <c r="J41" s="20"/>
    </row>
    <row r="42" spans="2:14" ht="14.25" x14ac:dyDescent="0.2">
      <c r="B42" s="18"/>
      <c r="C42" s="117" t="s">
        <v>34</v>
      </c>
      <c r="D42" s="117"/>
      <c r="E42" s="117"/>
      <c r="F42" s="117"/>
      <c r="G42" s="117"/>
      <c r="H42" s="117"/>
      <c r="I42" s="117"/>
      <c r="J42" s="20"/>
    </row>
    <row r="43" spans="2:14" ht="28.5" x14ac:dyDescent="0.2">
      <c r="B43" s="18"/>
      <c r="C43" s="41" t="s">
        <v>6</v>
      </c>
      <c r="D43" s="106" t="s">
        <v>17</v>
      </c>
      <c r="E43" s="106"/>
      <c r="F43" s="106" t="s">
        <v>18</v>
      </c>
      <c r="G43" s="106"/>
      <c r="H43" s="106" t="s">
        <v>4</v>
      </c>
      <c r="I43" s="106"/>
      <c r="J43" s="20"/>
    </row>
    <row r="44" spans="2:14" ht="14.25" x14ac:dyDescent="0.2">
      <c r="B44" s="18"/>
      <c r="C44" s="43" t="s">
        <v>19</v>
      </c>
      <c r="D44" s="74">
        <v>44.15</v>
      </c>
      <c r="E44" s="49"/>
      <c r="F44" s="34">
        <f>(D44/D9)*G9</f>
        <v>44.15</v>
      </c>
      <c r="G44" s="49"/>
      <c r="H44" s="50"/>
      <c r="I44" s="36">
        <f>(D44-F44)</f>
        <v>0</v>
      </c>
      <c r="J44" s="20"/>
    </row>
    <row r="45" spans="2:14" ht="14.25" x14ac:dyDescent="0.2">
      <c r="B45" s="18"/>
      <c r="C45" s="43" t="s">
        <v>20</v>
      </c>
      <c r="D45" s="32">
        <v>16.77</v>
      </c>
      <c r="E45" s="49"/>
      <c r="F45" s="34">
        <f>(D45/D9)*G9</f>
        <v>16.77</v>
      </c>
      <c r="G45" s="49"/>
      <c r="H45" s="50"/>
      <c r="I45" s="36">
        <f>(D45-F45)</f>
        <v>0</v>
      </c>
      <c r="J45" s="20"/>
    </row>
    <row r="46" spans="2:14" ht="14.25" x14ac:dyDescent="0.2">
      <c r="B46" s="18"/>
      <c r="C46" s="51" t="s">
        <v>16</v>
      </c>
      <c r="D46" s="52">
        <f>SUM(D44:D45)</f>
        <v>60.92</v>
      </c>
      <c r="E46" s="53"/>
      <c r="F46" s="52">
        <f>SUM(F44:F45)</f>
        <v>60.92</v>
      </c>
      <c r="G46" s="53"/>
      <c r="H46" s="54"/>
      <c r="I46" s="55">
        <f>SUM(I44:I45)</f>
        <v>0</v>
      </c>
      <c r="J46" s="20"/>
    </row>
    <row r="47" spans="2:14" ht="13.5" x14ac:dyDescent="0.2">
      <c r="B47" s="18"/>
      <c r="C47" s="82"/>
      <c r="D47" s="83"/>
      <c r="E47" s="84"/>
      <c r="F47" s="83"/>
      <c r="G47" s="84"/>
      <c r="H47" s="85"/>
      <c r="I47" s="86"/>
      <c r="J47" s="20"/>
    </row>
    <row r="48" spans="2:14" ht="7.5" customHeight="1" x14ac:dyDescent="0.2">
      <c r="B48" s="18"/>
      <c r="C48" s="166"/>
      <c r="D48" s="166"/>
      <c r="E48" s="166"/>
      <c r="F48" s="166"/>
      <c r="G48" s="9"/>
      <c r="H48" s="10"/>
      <c r="I48" s="8"/>
      <c r="J48" s="20"/>
    </row>
    <row r="49" spans="2:10" ht="13.5" x14ac:dyDescent="0.2">
      <c r="B49" s="18"/>
      <c r="C49" s="118" t="s">
        <v>45</v>
      </c>
      <c r="D49" s="150"/>
      <c r="E49" s="119"/>
      <c r="F49" s="5">
        <f>SUM(F17:F32)</f>
        <v>2411.4799999999996</v>
      </c>
      <c r="G49" s="7"/>
      <c r="H49" s="7"/>
      <c r="I49" s="7"/>
      <c r="J49" s="20"/>
    </row>
    <row r="50" spans="2:10" ht="15.75" x14ac:dyDescent="0.2">
      <c r="B50" s="18"/>
      <c r="C50" s="167" t="s">
        <v>37</v>
      </c>
      <c r="D50" s="167"/>
      <c r="E50" s="167"/>
      <c r="F50" s="167"/>
      <c r="G50" s="167"/>
      <c r="H50" s="167"/>
      <c r="I50" s="12">
        <f>(D33-D44-D45-D31)</f>
        <v>2350.5599999999995</v>
      </c>
      <c r="J50" s="22"/>
    </row>
    <row r="51" spans="2:10" ht="129.75" customHeight="1" x14ac:dyDescent="0.2">
      <c r="B51" s="18"/>
      <c r="C51" s="168" t="s">
        <v>99</v>
      </c>
      <c r="D51" s="169"/>
      <c r="E51" s="169"/>
      <c r="F51" s="169"/>
      <c r="G51" s="169"/>
      <c r="H51" s="169"/>
      <c r="I51" s="170"/>
      <c r="J51" s="22"/>
    </row>
    <row r="52" spans="2:10" ht="23.25" customHeight="1" x14ac:dyDescent="0.2">
      <c r="B52" s="18"/>
      <c r="C52" s="23"/>
      <c r="D52" s="143" t="s">
        <v>41</v>
      </c>
      <c r="E52" s="144"/>
      <c r="F52" s="23"/>
      <c r="G52" s="145" t="s">
        <v>24</v>
      </c>
      <c r="H52" s="146"/>
      <c r="I52" s="147"/>
      <c r="J52" s="20"/>
    </row>
    <row r="53" spans="2:10" ht="24.75" customHeight="1" x14ac:dyDescent="0.2">
      <c r="B53" s="18"/>
      <c r="C53" s="24" t="s">
        <v>86</v>
      </c>
      <c r="D53" s="131"/>
      <c r="E53" s="131"/>
      <c r="F53" s="29"/>
      <c r="G53" s="131"/>
      <c r="H53" s="131"/>
      <c r="I53" s="131"/>
      <c r="J53" s="20"/>
    </row>
    <row r="54" spans="2:10" ht="23.25" customHeight="1" x14ac:dyDescent="0.2">
      <c r="B54" s="18"/>
      <c r="C54" s="24" t="s">
        <v>83</v>
      </c>
      <c r="D54" s="131"/>
      <c r="E54" s="131"/>
      <c r="F54" s="29"/>
      <c r="G54" s="131"/>
      <c r="H54" s="131"/>
      <c r="I54" s="131"/>
      <c r="J54" s="20"/>
    </row>
    <row r="55" spans="2:10" ht="19.5" customHeight="1" thickBot="1" x14ac:dyDescent="0.25">
      <c r="B55" s="26"/>
      <c r="C55" s="31" t="s">
        <v>85</v>
      </c>
      <c r="D55" s="142"/>
      <c r="E55" s="142"/>
      <c r="F55" s="27"/>
      <c r="G55" s="142"/>
      <c r="H55" s="142"/>
      <c r="I55" s="142"/>
      <c r="J55" s="28"/>
    </row>
  </sheetData>
  <mergeCells count="48">
    <mergeCell ref="D55:E55"/>
    <mergeCell ref="G53:I53"/>
    <mergeCell ref="G54:I54"/>
    <mergeCell ref="G55:I55"/>
    <mergeCell ref="F36:G36"/>
    <mergeCell ref="H36:I36"/>
    <mergeCell ref="C42:I42"/>
    <mergeCell ref="D43:E43"/>
    <mergeCell ref="D53:E53"/>
    <mergeCell ref="D54:E54"/>
    <mergeCell ref="C48:F48"/>
    <mergeCell ref="C49:E49"/>
    <mergeCell ref="C50:H50"/>
    <mergeCell ref="D52:E52"/>
    <mergeCell ref="G52:I52"/>
    <mergeCell ref="C51:I51"/>
    <mergeCell ref="C14:I14"/>
    <mergeCell ref="F43:G43"/>
    <mergeCell ref="H43:I43"/>
    <mergeCell ref="C15:I15"/>
    <mergeCell ref="D16:E16"/>
    <mergeCell ref="F16:G16"/>
    <mergeCell ref="H16:I16"/>
    <mergeCell ref="C34:I34"/>
    <mergeCell ref="C35:I35"/>
    <mergeCell ref="D36:E36"/>
    <mergeCell ref="D10:E10"/>
    <mergeCell ref="F10:F11"/>
    <mergeCell ref="G10:I11"/>
    <mergeCell ref="D11:E11"/>
    <mergeCell ref="D12:E12"/>
    <mergeCell ref="F12:F13"/>
    <mergeCell ref="G12:I12"/>
    <mergeCell ref="D13:E13"/>
    <mergeCell ref="G13:I13"/>
    <mergeCell ref="D7:E7"/>
    <mergeCell ref="G7:I7"/>
    <mergeCell ref="D8:E8"/>
    <mergeCell ref="G8:I8"/>
    <mergeCell ref="D9:E9"/>
    <mergeCell ref="G9:I9"/>
    <mergeCell ref="C2:I2"/>
    <mergeCell ref="C3:I3"/>
    <mergeCell ref="C4:I4"/>
    <mergeCell ref="D5:E5"/>
    <mergeCell ref="G5:I5"/>
    <mergeCell ref="D6:E6"/>
    <mergeCell ref="G6:I6"/>
  </mergeCells>
  <phoneticPr fontId="26" type="noConversion"/>
  <printOptions horizontalCentered="1"/>
  <pageMargins left="0.25" right="0.25" top="0.75" bottom="0.75" header="0.3" footer="0.3"/>
  <pageSetup paperSize="9" scale="74"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N54"/>
  <sheetViews>
    <sheetView topLeftCell="A28" zoomScaleNormal="100" workbookViewId="0">
      <selection activeCell="C50" sqref="C50:I50"/>
    </sheetView>
  </sheetViews>
  <sheetFormatPr defaultRowHeight="12.75" x14ac:dyDescent="0.2"/>
  <cols>
    <col min="1" max="1" width="2.28515625" style="4" customWidth="1"/>
    <col min="2" max="2" width="2" style="4" customWidth="1"/>
    <col min="3" max="3" width="25.7109375" style="4" customWidth="1"/>
    <col min="4" max="4" width="18.85546875" style="4" customWidth="1"/>
    <col min="5" max="5" width="14.5703125" style="4" customWidth="1"/>
    <col min="6" max="6" width="24.28515625" style="4" customWidth="1"/>
    <col min="7" max="7" width="2" style="4" customWidth="1"/>
    <col min="8" max="8" width="4.28515625" style="4" customWidth="1"/>
    <col min="9" max="9" width="26" style="4" customWidth="1"/>
    <col min="10" max="10" width="1.42578125" style="4" customWidth="1"/>
    <col min="11" max="11" width="2.28515625" style="4" customWidth="1"/>
    <col min="12" max="16384" width="9.140625" style="4"/>
  </cols>
  <sheetData>
    <row r="1" spans="2:10" ht="13.5" thickBot="1" x14ac:dyDescent="0.25"/>
    <row r="2" spans="2:10" ht="15.75" x14ac:dyDescent="0.2">
      <c r="B2" s="16"/>
      <c r="C2" s="93" t="s">
        <v>22</v>
      </c>
      <c r="D2" s="93"/>
      <c r="E2" s="93"/>
      <c r="F2" s="93"/>
      <c r="G2" s="93"/>
      <c r="H2" s="93"/>
      <c r="I2" s="93"/>
      <c r="J2" s="17"/>
    </row>
    <row r="3" spans="2:10" ht="16.5" thickBot="1" x14ac:dyDescent="0.25">
      <c r="B3" s="26"/>
      <c r="C3" s="94" t="s">
        <v>79</v>
      </c>
      <c r="D3" s="94"/>
      <c r="E3" s="94"/>
      <c r="F3" s="94"/>
      <c r="G3" s="94"/>
      <c r="H3" s="94"/>
      <c r="I3" s="94"/>
      <c r="J3" s="28"/>
    </row>
    <row r="4" spans="2:10" ht="7.5" customHeight="1" x14ac:dyDescent="0.2">
      <c r="B4" s="16"/>
      <c r="C4" s="95"/>
      <c r="D4" s="95"/>
      <c r="E4" s="95"/>
      <c r="F4" s="95"/>
      <c r="G4" s="95"/>
      <c r="H4" s="95"/>
      <c r="I4" s="95"/>
      <c r="J4" s="17"/>
    </row>
    <row r="5" spans="2:10" ht="13.5" x14ac:dyDescent="0.2">
      <c r="B5" s="18"/>
      <c r="C5" s="1" t="s">
        <v>0</v>
      </c>
      <c r="D5" s="151"/>
      <c r="E5" s="152"/>
      <c r="F5" s="2" t="s">
        <v>60</v>
      </c>
      <c r="G5" s="153" t="s">
        <v>75</v>
      </c>
      <c r="H5" s="153"/>
      <c r="I5" s="153"/>
      <c r="J5" s="20"/>
    </row>
    <row r="6" spans="2:10" ht="15.75" x14ac:dyDescent="0.2">
      <c r="B6" s="18"/>
      <c r="C6" s="1" t="s">
        <v>1</v>
      </c>
      <c r="D6" s="99"/>
      <c r="E6" s="99"/>
      <c r="F6" s="2" t="s">
        <v>21</v>
      </c>
      <c r="G6" s="154">
        <v>8</v>
      </c>
      <c r="H6" s="155"/>
      <c r="I6" s="156"/>
      <c r="J6" s="20"/>
    </row>
    <row r="7" spans="2:10" ht="13.5" x14ac:dyDescent="0.2">
      <c r="B7" s="18"/>
      <c r="C7" s="1" t="s">
        <v>54</v>
      </c>
      <c r="D7" s="99"/>
      <c r="E7" s="99"/>
      <c r="F7" s="2" t="s">
        <v>64</v>
      </c>
      <c r="G7" s="171"/>
      <c r="H7" s="172"/>
      <c r="I7" s="173"/>
      <c r="J7" s="20"/>
    </row>
    <row r="8" spans="2:10" ht="13.5" x14ac:dyDescent="0.2">
      <c r="B8" s="18"/>
      <c r="C8" s="1" t="s">
        <v>55</v>
      </c>
      <c r="D8" s="99"/>
      <c r="E8" s="99"/>
      <c r="F8" s="30" t="s">
        <v>56</v>
      </c>
      <c r="G8" s="157"/>
      <c r="H8" s="157"/>
      <c r="I8" s="157"/>
      <c r="J8" s="20"/>
    </row>
    <row r="9" spans="2:10" ht="13.5" x14ac:dyDescent="0.2">
      <c r="B9" s="18"/>
      <c r="C9" s="1" t="s">
        <v>23</v>
      </c>
      <c r="D9" s="158">
        <v>30</v>
      </c>
      <c r="E9" s="159"/>
      <c r="F9" s="1" t="s">
        <v>57</v>
      </c>
      <c r="G9" s="174">
        <v>20</v>
      </c>
      <c r="H9" s="174"/>
      <c r="I9" s="174"/>
      <c r="J9" s="20"/>
    </row>
    <row r="10" spans="2:10" ht="13.5" x14ac:dyDescent="0.2">
      <c r="B10" s="18"/>
      <c r="C10" s="1" t="s">
        <v>58</v>
      </c>
      <c r="D10" s="118" t="s">
        <v>93</v>
      </c>
      <c r="E10" s="119"/>
      <c r="F10" s="140" t="s">
        <v>65</v>
      </c>
      <c r="G10" s="160"/>
      <c r="H10" s="161"/>
      <c r="I10" s="162"/>
      <c r="J10" s="20"/>
    </row>
    <row r="11" spans="2:10" ht="13.5" x14ac:dyDescent="0.2">
      <c r="B11" s="18"/>
      <c r="C11" s="1" t="s">
        <v>59</v>
      </c>
      <c r="D11" s="123">
        <f>(I49)</f>
        <v>959.73333333333323</v>
      </c>
      <c r="E11" s="124"/>
      <c r="F11" s="141"/>
      <c r="G11" s="163"/>
      <c r="H11" s="164"/>
      <c r="I11" s="165"/>
      <c r="J11" s="20"/>
    </row>
    <row r="12" spans="2:10" ht="21" customHeight="1" x14ac:dyDescent="0.2">
      <c r="B12" s="18"/>
      <c r="C12" s="1" t="s">
        <v>61</v>
      </c>
      <c r="D12" s="118" t="s">
        <v>94</v>
      </c>
      <c r="E12" s="119"/>
      <c r="F12" s="148" t="s">
        <v>62</v>
      </c>
      <c r="G12" s="120" t="s">
        <v>100</v>
      </c>
      <c r="H12" s="121"/>
      <c r="I12" s="122"/>
      <c r="J12" s="20"/>
    </row>
    <row r="13" spans="2:10" ht="15.75" customHeight="1" x14ac:dyDescent="0.2">
      <c r="B13" s="18"/>
      <c r="C13" s="1" t="s">
        <v>63</v>
      </c>
      <c r="D13" s="118" t="s">
        <v>95</v>
      </c>
      <c r="E13" s="119"/>
      <c r="F13" s="149"/>
      <c r="G13" s="118">
        <v>6000062</v>
      </c>
      <c r="H13" s="150"/>
      <c r="I13" s="119"/>
      <c r="J13" s="20"/>
    </row>
    <row r="14" spans="2:10" ht="9" customHeight="1" x14ac:dyDescent="0.2">
      <c r="B14" s="18"/>
      <c r="C14" s="139"/>
      <c r="D14" s="139"/>
      <c r="E14" s="139"/>
      <c r="F14" s="139"/>
      <c r="G14" s="139"/>
      <c r="H14" s="139"/>
      <c r="I14" s="139"/>
      <c r="J14" s="20"/>
    </row>
    <row r="15" spans="2:10" ht="13.5" x14ac:dyDescent="0.2">
      <c r="B15" s="18"/>
      <c r="C15" s="105" t="s">
        <v>35</v>
      </c>
      <c r="D15" s="105"/>
      <c r="E15" s="105"/>
      <c r="F15" s="105"/>
      <c r="G15" s="105"/>
      <c r="H15" s="105"/>
      <c r="I15" s="105"/>
      <c r="J15" s="20"/>
    </row>
    <row r="16" spans="2:10" ht="38.25" customHeight="1" x14ac:dyDescent="0.2">
      <c r="B16" s="18"/>
      <c r="C16" s="41" t="s">
        <v>6</v>
      </c>
      <c r="D16" s="106" t="s">
        <v>5</v>
      </c>
      <c r="E16" s="106"/>
      <c r="F16" s="106" t="s">
        <v>3</v>
      </c>
      <c r="G16" s="106"/>
      <c r="H16" s="106" t="s">
        <v>4</v>
      </c>
      <c r="I16" s="106"/>
      <c r="J16" s="20"/>
    </row>
    <row r="17" spans="2:12" ht="14.25" x14ac:dyDescent="0.2">
      <c r="B17" s="18"/>
      <c r="C17" s="42" t="s">
        <v>7</v>
      </c>
      <c r="D17" s="32">
        <v>55.29</v>
      </c>
      <c r="E17" s="33"/>
      <c r="F17" s="34">
        <f>(D17/D9)*G9</f>
        <v>36.86</v>
      </c>
      <c r="G17" s="33"/>
      <c r="H17" s="35"/>
      <c r="I17" s="36">
        <f>D17-F17</f>
        <v>18.43</v>
      </c>
      <c r="J17" s="20"/>
      <c r="L17" s="14"/>
    </row>
    <row r="18" spans="2:12" ht="14.25" x14ac:dyDescent="0.2">
      <c r="B18" s="18"/>
      <c r="C18" s="43" t="s">
        <v>8</v>
      </c>
      <c r="D18" s="32">
        <v>1027.5</v>
      </c>
      <c r="E18" s="33"/>
      <c r="F18" s="34">
        <f>(D18/D9)*G9</f>
        <v>685</v>
      </c>
      <c r="G18" s="33"/>
      <c r="H18" s="35"/>
      <c r="I18" s="36">
        <f>D18-F18</f>
        <v>342.5</v>
      </c>
      <c r="J18" s="20"/>
      <c r="L18" s="14"/>
    </row>
    <row r="19" spans="2:12" ht="14.25" x14ac:dyDescent="0.2">
      <c r="B19" s="18"/>
      <c r="C19" s="43" t="s">
        <v>9</v>
      </c>
      <c r="D19" s="32">
        <v>12.29</v>
      </c>
      <c r="E19" s="33"/>
      <c r="F19" s="34">
        <f>(D19/D9)*G9</f>
        <v>8.1933333333333316</v>
      </c>
      <c r="G19" s="33"/>
      <c r="H19" s="35"/>
      <c r="I19" s="36">
        <f t="shared" ref="I19:I32" si="0">D19-F19</f>
        <v>4.0966666666666676</v>
      </c>
      <c r="J19" s="20"/>
    </row>
    <row r="20" spans="2:12" ht="14.25" x14ac:dyDescent="0.2">
      <c r="B20" s="18"/>
      <c r="C20" s="43" t="s">
        <v>10</v>
      </c>
      <c r="D20" s="32">
        <v>0</v>
      </c>
      <c r="E20" s="33"/>
      <c r="F20" s="34">
        <f>(D20/D9)*G9</f>
        <v>0</v>
      </c>
      <c r="G20" s="33"/>
      <c r="H20" s="35"/>
      <c r="I20" s="36">
        <f t="shared" si="0"/>
        <v>0</v>
      </c>
      <c r="J20" s="20"/>
    </row>
    <row r="21" spans="2:12" ht="14.25" x14ac:dyDescent="0.2">
      <c r="B21" s="18"/>
      <c r="C21" s="43" t="s">
        <v>11</v>
      </c>
      <c r="D21" s="32">
        <v>357.46</v>
      </c>
      <c r="E21" s="33"/>
      <c r="F21" s="34">
        <f>(D21/D9)*G9</f>
        <v>238.30666666666667</v>
      </c>
      <c r="G21" s="33"/>
      <c r="H21" s="35"/>
      <c r="I21" s="36">
        <f t="shared" si="0"/>
        <v>119.15333333333331</v>
      </c>
      <c r="J21" s="20"/>
    </row>
    <row r="22" spans="2:12" ht="14.25" x14ac:dyDescent="0.2">
      <c r="B22" s="18"/>
      <c r="C22" s="43" t="s">
        <v>43</v>
      </c>
      <c r="D22" s="32">
        <v>45</v>
      </c>
      <c r="E22" s="33"/>
      <c r="F22" s="34">
        <f>(D22)</f>
        <v>45</v>
      </c>
      <c r="G22" s="33"/>
      <c r="H22" s="35"/>
      <c r="I22" s="72">
        <f t="shared" si="0"/>
        <v>0</v>
      </c>
      <c r="J22" s="20"/>
    </row>
    <row r="23" spans="2:12" ht="14.25" x14ac:dyDescent="0.2">
      <c r="B23" s="18"/>
      <c r="C23" s="43" t="s">
        <v>42</v>
      </c>
      <c r="D23" s="32">
        <v>0</v>
      </c>
      <c r="E23" s="33"/>
      <c r="F23" s="34">
        <f>SUM(D23)</f>
        <v>0</v>
      </c>
      <c r="G23" s="33"/>
      <c r="H23" s="35"/>
      <c r="I23" s="72">
        <f t="shared" si="0"/>
        <v>0</v>
      </c>
      <c r="J23" s="20"/>
    </row>
    <row r="24" spans="2:12" ht="14.25" x14ac:dyDescent="0.2">
      <c r="B24" s="18"/>
      <c r="C24" s="43" t="s">
        <v>12</v>
      </c>
      <c r="D24" s="32">
        <v>0</v>
      </c>
      <c r="E24" s="33"/>
      <c r="F24" s="34">
        <f>(D24/D9)*G9</f>
        <v>0</v>
      </c>
      <c r="G24" s="33"/>
      <c r="H24" s="35"/>
      <c r="I24" s="36">
        <f t="shared" si="0"/>
        <v>0</v>
      </c>
      <c r="J24" s="20"/>
    </row>
    <row r="25" spans="2:12" ht="14.25" x14ac:dyDescent="0.2">
      <c r="B25" s="18"/>
      <c r="C25" s="43" t="s">
        <v>13</v>
      </c>
      <c r="D25" s="32">
        <v>0</v>
      </c>
      <c r="E25" s="33"/>
      <c r="F25" s="34">
        <f>(D25/D9)*G9</f>
        <v>0</v>
      </c>
      <c r="G25" s="33"/>
      <c r="H25" s="35"/>
      <c r="I25" s="36">
        <f t="shared" si="0"/>
        <v>0</v>
      </c>
      <c r="J25" s="20"/>
    </row>
    <row r="26" spans="2:12" ht="14.25" x14ac:dyDescent="0.2">
      <c r="B26" s="18"/>
      <c r="C26" s="43" t="s">
        <v>14</v>
      </c>
      <c r="D26" s="32">
        <v>12.18</v>
      </c>
      <c r="E26" s="33"/>
      <c r="F26" s="34">
        <f>(D26/D9)*G9</f>
        <v>8.1199999999999992</v>
      </c>
      <c r="G26" s="33"/>
      <c r="H26" s="35"/>
      <c r="I26" s="36">
        <f t="shared" si="0"/>
        <v>4.0600000000000005</v>
      </c>
      <c r="J26" s="20"/>
    </row>
    <row r="27" spans="2:12" ht="14.25" x14ac:dyDescent="0.2">
      <c r="B27" s="18"/>
      <c r="C27" s="43" t="s">
        <v>53</v>
      </c>
      <c r="D27" s="32">
        <v>0</v>
      </c>
      <c r="E27" s="33"/>
      <c r="F27" s="34">
        <f>(D27/D9*G9)</f>
        <v>0</v>
      </c>
      <c r="G27" s="33"/>
      <c r="H27" s="35"/>
      <c r="I27" s="36">
        <f t="shared" si="0"/>
        <v>0</v>
      </c>
      <c r="J27" s="20"/>
    </row>
    <row r="28" spans="2:12" ht="14.25" x14ac:dyDescent="0.2">
      <c r="B28" s="18"/>
      <c r="C28" s="43" t="s">
        <v>49</v>
      </c>
      <c r="D28" s="32">
        <v>0</v>
      </c>
      <c r="E28" s="33"/>
      <c r="F28" s="34">
        <f>(D28/D9)*G9</f>
        <v>0</v>
      </c>
      <c r="G28" s="33"/>
      <c r="H28" s="35"/>
      <c r="I28" s="36">
        <f t="shared" si="0"/>
        <v>0</v>
      </c>
      <c r="J28" s="20"/>
    </row>
    <row r="29" spans="2:12" ht="14.25" x14ac:dyDescent="0.2">
      <c r="B29" s="18"/>
      <c r="C29" s="43" t="s">
        <v>44</v>
      </c>
      <c r="D29" s="32">
        <v>656.56</v>
      </c>
      <c r="E29" s="33"/>
      <c r="F29" s="34">
        <f>(D29/D9)*G9</f>
        <v>437.70666666666665</v>
      </c>
      <c r="G29" s="33"/>
      <c r="H29" s="35"/>
      <c r="I29" s="36">
        <f t="shared" si="0"/>
        <v>218.8533333333333</v>
      </c>
      <c r="J29" s="20"/>
    </row>
    <row r="30" spans="2:12" ht="14.25" x14ac:dyDescent="0.2">
      <c r="B30" s="18"/>
      <c r="C30" s="43" t="s">
        <v>32</v>
      </c>
      <c r="D30" s="32">
        <v>0</v>
      </c>
      <c r="E30" s="33"/>
      <c r="F30" s="34">
        <f>(D30/D9)*G9</f>
        <v>0</v>
      </c>
      <c r="G30" s="33"/>
      <c r="H30" s="35"/>
      <c r="I30" s="36">
        <f t="shared" si="0"/>
        <v>0</v>
      </c>
      <c r="J30" s="20"/>
      <c r="K30" s="6"/>
    </row>
    <row r="31" spans="2:12" ht="14.25" x14ac:dyDescent="0.2">
      <c r="B31" s="18"/>
      <c r="C31" s="43" t="s">
        <v>27</v>
      </c>
      <c r="D31" s="32">
        <v>0</v>
      </c>
      <c r="E31" s="33"/>
      <c r="F31" s="34">
        <f>(D31)</f>
        <v>0</v>
      </c>
      <c r="G31" s="33"/>
      <c r="H31" s="35"/>
      <c r="I31" s="72">
        <f t="shared" si="0"/>
        <v>0</v>
      </c>
      <c r="J31" s="20"/>
    </row>
    <row r="32" spans="2:12" ht="14.25" x14ac:dyDescent="0.2">
      <c r="B32" s="18"/>
      <c r="C32" s="43" t="s">
        <v>15</v>
      </c>
      <c r="D32" s="32">
        <v>0</v>
      </c>
      <c r="E32" s="33"/>
      <c r="F32" s="34">
        <f>(D32/D9)*G9</f>
        <v>0</v>
      </c>
      <c r="G32" s="33"/>
      <c r="H32" s="35"/>
      <c r="I32" s="36">
        <f t="shared" si="0"/>
        <v>0</v>
      </c>
      <c r="J32" s="20"/>
    </row>
    <row r="33" spans="2:14" ht="15" customHeight="1" x14ac:dyDescent="0.2">
      <c r="B33" s="18"/>
      <c r="C33" s="44" t="s">
        <v>16</v>
      </c>
      <c r="D33" s="37">
        <f>SUM(D17:D32)</f>
        <v>2166.2799999999997</v>
      </c>
      <c r="E33" s="38"/>
      <c r="F33" s="37">
        <f>SUM(F17:F32)</f>
        <v>1459.1866666666667</v>
      </c>
      <c r="G33" s="38"/>
      <c r="H33" s="39"/>
      <c r="I33" s="40">
        <f>SUM(I17:I32)</f>
        <v>707.09333333333325</v>
      </c>
      <c r="J33" s="20"/>
    </row>
    <row r="34" spans="2:14" ht="9.75" customHeight="1" x14ac:dyDescent="0.2">
      <c r="B34" s="18"/>
      <c r="C34" s="107"/>
      <c r="D34" s="107"/>
      <c r="E34" s="107"/>
      <c r="F34" s="107"/>
      <c r="G34" s="107"/>
      <c r="H34" s="107"/>
      <c r="I34" s="107"/>
      <c r="J34" s="20"/>
      <c r="N34" s="11"/>
    </row>
    <row r="35" spans="2:14" ht="14.25" x14ac:dyDescent="0.2">
      <c r="B35" s="18"/>
      <c r="C35" s="117" t="s">
        <v>36</v>
      </c>
      <c r="D35" s="117"/>
      <c r="E35" s="117"/>
      <c r="F35" s="117"/>
      <c r="G35" s="117"/>
      <c r="H35" s="117"/>
      <c r="I35" s="117"/>
      <c r="J35" s="20"/>
      <c r="N35" s="13"/>
    </row>
    <row r="36" spans="2:14" ht="27" customHeight="1" x14ac:dyDescent="0.2">
      <c r="B36" s="18"/>
      <c r="C36" s="41" t="s">
        <v>6</v>
      </c>
      <c r="D36" s="106" t="s">
        <v>26</v>
      </c>
      <c r="E36" s="106"/>
      <c r="F36" s="106" t="s">
        <v>25</v>
      </c>
      <c r="G36" s="106"/>
      <c r="H36" s="106" t="s">
        <v>4</v>
      </c>
      <c r="I36" s="106"/>
      <c r="J36" s="20"/>
    </row>
    <row r="37" spans="2:14" ht="14.25" x14ac:dyDescent="0.2">
      <c r="B37" s="18"/>
      <c r="C37" s="43" t="s">
        <v>40</v>
      </c>
      <c r="D37" s="32">
        <v>277.38</v>
      </c>
      <c r="E37" s="36"/>
      <c r="F37" s="34"/>
      <c r="G37" s="36"/>
      <c r="H37" s="37"/>
      <c r="I37" s="36">
        <f>D37-F37</f>
        <v>277.38</v>
      </c>
      <c r="J37" s="20"/>
    </row>
    <row r="38" spans="2:14" ht="14.25" x14ac:dyDescent="0.2">
      <c r="B38" s="18"/>
      <c r="C38" s="43" t="s">
        <v>48</v>
      </c>
      <c r="D38" s="32">
        <v>166.43</v>
      </c>
      <c r="E38" s="36"/>
      <c r="F38" s="34"/>
      <c r="G38" s="36"/>
      <c r="H38" s="37"/>
      <c r="I38" s="36"/>
      <c r="J38" s="20"/>
    </row>
    <row r="39" spans="2:14" ht="18.75" customHeight="1" x14ac:dyDescent="0.2">
      <c r="B39" s="18"/>
      <c r="C39" s="44" t="s">
        <v>16</v>
      </c>
      <c r="D39" s="37">
        <f>SUM(D37:D38)</f>
        <v>443.81</v>
      </c>
      <c r="E39" s="38"/>
      <c r="F39" s="37">
        <f>SUM(F37:F38)</f>
        <v>0</v>
      </c>
      <c r="G39" s="38"/>
      <c r="H39" s="45"/>
      <c r="I39" s="40">
        <f>SUM(I37:I38)</f>
        <v>277.38</v>
      </c>
      <c r="J39" s="20"/>
    </row>
    <row r="40" spans="2:14" ht="27.75" customHeight="1" x14ac:dyDescent="0.2">
      <c r="B40" s="18"/>
      <c r="C40" s="44" t="s">
        <v>46</v>
      </c>
      <c r="D40" s="75">
        <f>(D33+D39)</f>
        <v>2610.0899999999997</v>
      </c>
      <c r="E40" s="46"/>
      <c r="F40" s="47"/>
      <c r="G40" s="46"/>
      <c r="H40" s="48"/>
      <c r="I40" s="47"/>
      <c r="J40" s="20"/>
    </row>
    <row r="41" spans="2:14" ht="14.25" x14ac:dyDescent="0.2">
      <c r="B41" s="18"/>
      <c r="C41" s="117" t="s">
        <v>34</v>
      </c>
      <c r="D41" s="117"/>
      <c r="E41" s="117"/>
      <c r="F41" s="117"/>
      <c r="G41" s="117"/>
      <c r="H41" s="117"/>
      <c r="I41" s="117"/>
      <c r="J41" s="20"/>
    </row>
    <row r="42" spans="2:14" ht="28.5" x14ac:dyDescent="0.2">
      <c r="B42" s="18"/>
      <c r="C42" s="41" t="s">
        <v>6</v>
      </c>
      <c r="D42" s="106" t="s">
        <v>17</v>
      </c>
      <c r="E42" s="106"/>
      <c r="F42" s="106" t="s">
        <v>18</v>
      </c>
      <c r="G42" s="106"/>
      <c r="H42" s="106" t="s">
        <v>4</v>
      </c>
      <c r="I42" s="106"/>
      <c r="J42" s="20"/>
    </row>
    <row r="43" spans="2:14" ht="14.25" x14ac:dyDescent="0.2">
      <c r="B43" s="18"/>
      <c r="C43" s="43" t="s">
        <v>19</v>
      </c>
      <c r="D43" s="74">
        <v>57.78</v>
      </c>
      <c r="E43" s="49"/>
      <c r="F43" s="34">
        <f>(D43/D9)*G9</f>
        <v>38.519999999999996</v>
      </c>
      <c r="G43" s="49"/>
      <c r="H43" s="50"/>
      <c r="I43" s="36">
        <f>(D43-F43)</f>
        <v>19.260000000000005</v>
      </c>
      <c r="J43" s="20"/>
    </row>
    <row r="44" spans="2:14" ht="14.25" x14ac:dyDescent="0.2">
      <c r="B44" s="18"/>
      <c r="C44" s="43" t="s">
        <v>20</v>
      </c>
      <c r="D44" s="32">
        <v>16.440000000000001</v>
      </c>
      <c r="E44" s="49"/>
      <c r="F44" s="34">
        <f>(D44/D9)*G9</f>
        <v>10.96</v>
      </c>
      <c r="G44" s="49"/>
      <c r="H44" s="50"/>
      <c r="I44" s="36">
        <f>(D44-F44)</f>
        <v>5.48</v>
      </c>
      <c r="J44" s="20"/>
    </row>
    <row r="45" spans="2:14" ht="14.25" x14ac:dyDescent="0.2">
      <c r="B45" s="18"/>
      <c r="C45" s="51" t="s">
        <v>16</v>
      </c>
      <c r="D45" s="52">
        <f>SUM(D43:D44)</f>
        <v>74.22</v>
      </c>
      <c r="E45" s="53"/>
      <c r="F45" s="52">
        <f>F43+F44</f>
        <v>49.48</v>
      </c>
      <c r="G45" s="53"/>
      <c r="H45" s="54"/>
      <c r="I45" s="55">
        <f>SUM(I43:I44)</f>
        <v>24.740000000000006</v>
      </c>
      <c r="J45" s="20"/>
    </row>
    <row r="46" spans="2:14" ht="14.25" x14ac:dyDescent="0.2">
      <c r="B46" s="18"/>
      <c r="C46" s="77"/>
      <c r="D46" s="78"/>
      <c r="E46" s="79"/>
      <c r="F46" s="78"/>
      <c r="G46" s="79"/>
      <c r="H46" s="80"/>
      <c r="I46" s="81"/>
      <c r="J46" s="20"/>
    </row>
    <row r="47" spans="2:14" ht="7.5" customHeight="1" x14ac:dyDescent="0.2">
      <c r="B47" s="18"/>
      <c r="C47" s="132"/>
      <c r="D47" s="132"/>
      <c r="E47" s="132"/>
      <c r="F47" s="132"/>
      <c r="G47" s="46"/>
      <c r="H47" s="56"/>
      <c r="I47" s="47"/>
      <c r="J47" s="20"/>
    </row>
    <row r="48" spans="2:14" ht="14.25" x14ac:dyDescent="0.2">
      <c r="B48" s="18"/>
      <c r="C48" s="133" t="s">
        <v>45</v>
      </c>
      <c r="D48" s="134"/>
      <c r="E48" s="135"/>
      <c r="F48" s="57">
        <f>I33+I37</f>
        <v>984.47333333333324</v>
      </c>
      <c r="G48" s="58"/>
      <c r="H48" s="58"/>
      <c r="I48" s="58"/>
      <c r="J48" s="20"/>
    </row>
    <row r="49" spans="2:10" ht="15.75" x14ac:dyDescent="0.2">
      <c r="B49" s="18"/>
      <c r="C49" s="136" t="s">
        <v>37</v>
      </c>
      <c r="D49" s="137"/>
      <c r="E49" s="137"/>
      <c r="F49" s="137"/>
      <c r="G49" s="137"/>
      <c r="H49" s="138"/>
      <c r="I49" s="12">
        <f>I33-I45+I39</f>
        <v>959.73333333333323</v>
      </c>
      <c r="J49" s="22"/>
    </row>
    <row r="50" spans="2:10" ht="126" customHeight="1" x14ac:dyDescent="0.2">
      <c r="B50" s="18"/>
      <c r="C50" s="168" t="s">
        <v>99</v>
      </c>
      <c r="D50" s="169"/>
      <c r="E50" s="169"/>
      <c r="F50" s="169"/>
      <c r="G50" s="169"/>
      <c r="H50" s="169"/>
      <c r="I50" s="170"/>
      <c r="J50" s="22"/>
    </row>
    <row r="51" spans="2:10" ht="23.25" customHeight="1" x14ac:dyDescent="0.2">
      <c r="B51" s="18"/>
      <c r="C51" s="23"/>
      <c r="D51" s="143" t="s">
        <v>41</v>
      </c>
      <c r="E51" s="144"/>
      <c r="F51" s="23"/>
      <c r="G51" s="145" t="s">
        <v>24</v>
      </c>
      <c r="H51" s="146"/>
      <c r="I51" s="147"/>
      <c r="J51" s="20"/>
    </row>
    <row r="52" spans="2:10" ht="23.25" customHeight="1" x14ac:dyDescent="0.2">
      <c r="B52" s="18"/>
      <c r="C52" s="62" t="s">
        <v>67</v>
      </c>
      <c r="D52" s="131"/>
      <c r="E52" s="131"/>
      <c r="F52" s="29"/>
      <c r="G52" s="131"/>
      <c r="H52" s="131"/>
      <c r="I52" s="131"/>
      <c r="J52" s="20"/>
    </row>
    <row r="53" spans="2:10" ht="21.75" customHeight="1" x14ac:dyDescent="0.2">
      <c r="B53" s="18"/>
      <c r="C53" s="62" t="s">
        <v>66</v>
      </c>
      <c r="D53" s="131"/>
      <c r="E53" s="131"/>
      <c r="F53" s="29"/>
      <c r="G53" s="131"/>
      <c r="H53" s="131"/>
      <c r="I53" s="131"/>
      <c r="J53" s="20"/>
    </row>
    <row r="54" spans="2:10" ht="24.75" customHeight="1" thickBot="1" x14ac:dyDescent="0.25">
      <c r="B54" s="26"/>
      <c r="C54" s="63" t="s">
        <v>85</v>
      </c>
      <c r="D54" s="142"/>
      <c r="E54" s="142"/>
      <c r="F54" s="27"/>
      <c r="G54" s="142"/>
      <c r="H54" s="142"/>
      <c r="I54" s="142"/>
      <c r="J54" s="28"/>
    </row>
  </sheetData>
  <mergeCells count="48">
    <mergeCell ref="D54:E54"/>
    <mergeCell ref="G52:I52"/>
    <mergeCell ref="G53:I53"/>
    <mergeCell ref="G54:I54"/>
    <mergeCell ref="F36:G36"/>
    <mergeCell ref="H36:I36"/>
    <mergeCell ref="C41:I41"/>
    <mergeCell ref="D42:E42"/>
    <mergeCell ref="D52:E52"/>
    <mergeCell ref="D53:E53"/>
    <mergeCell ref="C47:F47"/>
    <mergeCell ref="C48:E48"/>
    <mergeCell ref="C49:H49"/>
    <mergeCell ref="D51:E51"/>
    <mergeCell ref="G51:I51"/>
    <mergeCell ref="C50:I50"/>
    <mergeCell ref="C14:I14"/>
    <mergeCell ref="F42:G42"/>
    <mergeCell ref="H42:I42"/>
    <mergeCell ref="C15:I15"/>
    <mergeCell ref="D16:E16"/>
    <mergeCell ref="F16:G16"/>
    <mergeCell ref="H16:I16"/>
    <mergeCell ref="C34:I34"/>
    <mergeCell ref="C35:I35"/>
    <mergeCell ref="D36:E36"/>
    <mergeCell ref="D10:E10"/>
    <mergeCell ref="F10:F11"/>
    <mergeCell ref="G10:I11"/>
    <mergeCell ref="D11:E11"/>
    <mergeCell ref="D12:E12"/>
    <mergeCell ref="F12:F13"/>
    <mergeCell ref="G12:I12"/>
    <mergeCell ref="D13:E13"/>
    <mergeCell ref="G13:I13"/>
    <mergeCell ref="D7:E7"/>
    <mergeCell ref="G7:I7"/>
    <mergeCell ref="D8:E8"/>
    <mergeCell ref="G8:I8"/>
    <mergeCell ref="D9:E9"/>
    <mergeCell ref="G9:I9"/>
    <mergeCell ref="C2:I2"/>
    <mergeCell ref="C3:I3"/>
    <mergeCell ref="C4:I4"/>
    <mergeCell ref="D5:E5"/>
    <mergeCell ref="G5:I5"/>
    <mergeCell ref="D6:E6"/>
    <mergeCell ref="G6:I6"/>
  </mergeCells>
  <phoneticPr fontId="26" type="noConversion"/>
  <printOptions horizontalCentered="1"/>
  <pageMargins left="0.25" right="0.25" top="0.75" bottom="0.75" header="0.3" footer="0.3"/>
  <pageSetup paperSize="9" scale="75"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B1:M56"/>
  <sheetViews>
    <sheetView zoomScaleNormal="100" workbookViewId="0">
      <selection activeCell="L50" sqref="L50"/>
    </sheetView>
  </sheetViews>
  <sheetFormatPr defaultRowHeight="12.75" x14ac:dyDescent="0.2"/>
  <cols>
    <col min="1" max="1" width="1.85546875" style="4" customWidth="1"/>
    <col min="2" max="2" width="1.42578125" style="4" customWidth="1"/>
    <col min="3" max="3" width="27.42578125" style="4" customWidth="1"/>
    <col min="4" max="4" width="18.85546875" style="4" customWidth="1"/>
    <col min="5" max="5" width="15.140625" style="4" customWidth="1"/>
    <col min="6" max="6" width="24.85546875" style="4" customWidth="1"/>
    <col min="7" max="7" width="2" style="4" customWidth="1"/>
    <col min="8" max="8" width="4.28515625" style="4" customWidth="1"/>
    <col min="9" max="9" width="27.42578125" style="4" customWidth="1"/>
    <col min="10" max="10" width="1.140625" style="4" customWidth="1"/>
    <col min="11" max="11" width="8.85546875" style="4" customWidth="1"/>
    <col min="12" max="12" width="34.7109375" style="4" customWidth="1"/>
    <col min="13" max="16384" width="9.140625" style="4"/>
  </cols>
  <sheetData>
    <row r="1" spans="2:13" ht="15.75" x14ac:dyDescent="0.2">
      <c r="C1" s="189" t="s">
        <v>22</v>
      </c>
      <c r="D1" s="189"/>
      <c r="E1" s="189"/>
      <c r="F1" s="189"/>
      <c r="G1" s="189"/>
      <c r="H1" s="189"/>
      <c r="I1" s="189"/>
    </row>
    <row r="2" spans="2:13" ht="16.5" thickBot="1" x14ac:dyDescent="0.25">
      <c r="C2" s="189" t="s">
        <v>80</v>
      </c>
      <c r="D2" s="189"/>
      <c r="E2" s="189"/>
      <c r="F2" s="189"/>
      <c r="G2" s="189"/>
      <c r="H2" s="189"/>
      <c r="I2" s="189"/>
    </row>
    <row r="3" spans="2:13" ht="7.5" customHeight="1" x14ac:dyDescent="0.2">
      <c r="B3" s="16"/>
      <c r="C3" s="95"/>
      <c r="D3" s="95"/>
      <c r="E3" s="95"/>
      <c r="F3" s="95"/>
      <c r="G3" s="95"/>
      <c r="H3" s="95"/>
      <c r="I3" s="201"/>
      <c r="J3" s="17"/>
    </row>
    <row r="4" spans="2:13" ht="15.75" x14ac:dyDescent="0.2">
      <c r="B4" s="18"/>
      <c r="C4" s="1" t="s">
        <v>0</v>
      </c>
      <c r="D4" s="66"/>
      <c r="E4" s="66"/>
      <c r="F4" s="2" t="s">
        <v>60</v>
      </c>
      <c r="G4" s="191" t="s">
        <v>47</v>
      </c>
      <c r="H4" s="191"/>
      <c r="I4" s="191"/>
      <c r="J4" s="20"/>
      <c r="M4"/>
    </row>
    <row r="5" spans="2:13" ht="13.5" x14ac:dyDescent="0.2">
      <c r="B5" s="18"/>
      <c r="C5" s="1" t="s">
        <v>1</v>
      </c>
      <c r="D5" s="99"/>
      <c r="E5" s="99"/>
      <c r="F5" s="2" t="s">
        <v>21</v>
      </c>
      <c r="G5" s="192"/>
      <c r="H5" s="193"/>
      <c r="I5" s="194"/>
      <c r="J5" s="20"/>
      <c r="M5"/>
    </row>
    <row r="6" spans="2:13" ht="13.5" x14ac:dyDescent="0.2">
      <c r="B6" s="18"/>
      <c r="C6" s="1" t="s">
        <v>54</v>
      </c>
      <c r="D6" s="99"/>
      <c r="E6" s="99"/>
      <c r="F6" s="2" t="s">
        <v>64</v>
      </c>
      <c r="G6" s="206"/>
      <c r="H6" s="206"/>
      <c r="I6" s="206"/>
      <c r="J6" s="20"/>
      <c r="M6"/>
    </row>
    <row r="7" spans="2:13" ht="13.5" x14ac:dyDescent="0.2">
      <c r="B7" s="18"/>
      <c r="C7" s="1" t="s">
        <v>68</v>
      </c>
      <c r="D7" s="99"/>
      <c r="E7" s="99"/>
      <c r="F7" s="69" t="s">
        <v>56</v>
      </c>
      <c r="G7" s="157"/>
      <c r="H7" s="157"/>
      <c r="I7" s="157"/>
      <c r="J7" s="20"/>
      <c r="M7"/>
    </row>
    <row r="8" spans="2:13" ht="13.5" x14ac:dyDescent="0.2">
      <c r="B8" s="18"/>
      <c r="C8" s="1" t="s">
        <v>23</v>
      </c>
      <c r="D8" s="204">
        <v>30</v>
      </c>
      <c r="E8" s="205"/>
      <c r="F8" s="1" t="s">
        <v>57</v>
      </c>
      <c r="G8" s="157">
        <v>22</v>
      </c>
      <c r="H8" s="157"/>
      <c r="I8" s="157"/>
      <c r="J8" s="20"/>
      <c r="M8"/>
    </row>
    <row r="9" spans="2:13" ht="13.5" customHeight="1" x14ac:dyDescent="0.2">
      <c r="B9" s="18"/>
      <c r="C9" s="1" t="s">
        <v>58</v>
      </c>
      <c r="D9" s="118" t="s">
        <v>93</v>
      </c>
      <c r="E9" s="119"/>
      <c r="F9" s="140" t="s">
        <v>65</v>
      </c>
      <c r="G9" s="195"/>
      <c r="H9" s="196"/>
      <c r="I9" s="197"/>
      <c r="J9" s="20"/>
    </row>
    <row r="10" spans="2:13" ht="13.5" customHeight="1" x14ac:dyDescent="0.2">
      <c r="B10" s="18"/>
      <c r="C10" s="1" t="s">
        <v>59</v>
      </c>
      <c r="D10" s="211">
        <f>(I51)</f>
        <v>607.2053333333331</v>
      </c>
      <c r="E10" s="119"/>
      <c r="F10" s="141"/>
      <c r="G10" s="198"/>
      <c r="H10" s="199"/>
      <c r="I10" s="200"/>
      <c r="J10" s="20"/>
    </row>
    <row r="11" spans="2:13" ht="13.5" customHeight="1" x14ac:dyDescent="0.2">
      <c r="B11" s="18"/>
      <c r="C11" s="1" t="s">
        <v>61</v>
      </c>
      <c r="D11" s="118" t="s">
        <v>94</v>
      </c>
      <c r="E11" s="119"/>
      <c r="F11" s="148" t="s">
        <v>62</v>
      </c>
      <c r="G11" s="118" t="s">
        <v>98</v>
      </c>
      <c r="H11" s="150"/>
      <c r="I11" s="119"/>
      <c r="J11" s="20"/>
    </row>
    <row r="12" spans="2:13" ht="13.5" customHeight="1" x14ac:dyDescent="0.2">
      <c r="B12" s="18"/>
      <c r="C12" s="1" t="s">
        <v>63</v>
      </c>
      <c r="D12" s="118" t="s">
        <v>95</v>
      </c>
      <c r="E12" s="119"/>
      <c r="F12" s="149"/>
      <c r="G12" s="118">
        <v>6000062</v>
      </c>
      <c r="H12" s="150"/>
      <c r="I12" s="119"/>
      <c r="J12" s="20"/>
    </row>
    <row r="13" spans="2:13" ht="13.5" x14ac:dyDescent="0.2">
      <c r="B13" s="18"/>
      <c r="C13" s="207" t="s">
        <v>35</v>
      </c>
      <c r="D13" s="105"/>
      <c r="E13" s="105"/>
      <c r="F13" s="105"/>
      <c r="G13" s="105"/>
      <c r="H13" s="105"/>
      <c r="I13" s="208"/>
      <c r="J13" s="20"/>
    </row>
    <row r="14" spans="2:13" ht="38.25" customHeight="1" x14ac:dyDescent="0.2">
      <c r="B14" s="18"/>
      <c r="C14" s="3" t="s">
        <v>6</v>
      </c>
      <c r="D14" s="190" t="s">
        <v>5</v>
      </c>
      <c r="E14" s="190"/>
      <c r="F14" s="190" t="s">
        <v>3</v>
      </c>
      <c r="G14" s="190"/>
      <c r="H14" s="190" t="s">
        <v>4</v>
      </c>
      <c r="I14" s="190"/>
      <c r="J14" s="20"/>
    </row>
    <row r="15" spans="2:13" ht="14.25" x14ac:dyDescent="0.2">
      <c r="B15" s="18"/>
      <c r="C15" s="42" t="s">
        <v>7</v>
      </c>
      <c r="D15" s="32">
        <v>60.28</v>
      </c>
      <c r="E15" s="33"/>
      <c r="F15" s="34">
        <f>(D15/D8)*G8</f>
        <v>44.205333333333328</v>
      </c>
      <c r="G15" s="33"/>
      <c r="H15" s="35"/>
      <c r="I15" s="36">
        <f>D15-F15</f>
        <v>16.074666666666673</v>
      </c>
      <c r="J15" s="20"/>
    </row>
    <row r="16" spans="2:13" ht="14.25" x14ac:dyDescent="0.2">
      <c r="B16" s="18"/>
      <c r="C16" s="43" t="s">
        <v>8</v>
      </c>
      <c r="D16" s="32">
        <v>1027.5</v>
      </c>
      <c r="E16" s="33"/>
      <c r="F16" s="34">
        <f>(D16/D8)*G8</f>
        <v>753.5</v>
      </c>
      <c r="G16" s="33"/>
      <c r="H16" s="35"/>
      <c r="I16" s="36">
        <f>D16-F16</f>
        <v>274</v>
      </c>
      <c r="J16" s="20"/>
    </row>
    <row r="17" spans="2:10" ht="14.25" x14ac:dyDescent="0.2">
      <c r="B17" s="18"/>
      <c r="C17" s="43" t="s">
        <v>9</v>
      </c>
      <c r="D17" s="32">
        <v>0</v>
      </c>
      <c r="E17" s="33"/>
      <c r="F17" s="34">
        <f>(D17/D8)*G8</f>
        <v>0</v>
      </c>
      <c r="G17" s="33"/>
      <c r="H17" s="35"/>
      <c r="I17" s="36">
        <f t="shared" ref="I17:I29" si="0">D17-F17</f>
        <v>0</v>
      </c>
      <c r="J17" s="20"/>
    </row>
    <row r="18" spans="2:10" ht="14.25" x14ac:dyDescent="0.2">
      <c r="B18" s="18"/>
      <c r="C18" s="43" t="s">
        <v>10</v>
      </c>
      <c r="D18" s="32">
        <v>176.62</v>
      </c>
      <c r="E18" s="33"/>
      <c r="F18" s="34">
        <f>(D18/D8)*G8</f>
        <v>129.52133333333333</v>
      </c>
      <c r="G18" s="33"/>
      <c r="H18" s="35"/>
      <c r="I18" s="36">
        <f t="shared" si="0"/>
        <v>47.098666666666674</v>
      </c>
      <c r="J18" s="20"/>
    </row>
    <row r="19" spans="2:10" ht="14.25" x14ac:dyDescent="0.2">
      <c r="B19" s="18"/>
      <c r="C19" s="43" t="s">
        <v>11</v>
      </c>
      <c r="D19" s="32"/>
      <c r="E19" s="33"/>
      <c r="F19" s="34">
        <f>(D19/D8)*G8</f>
        <v>0</v>
      </c>
      <c r="G19" s="33"/>
      <c r="H19" s="35"/>
      <c r="I19" s="36">
        <f t="shared" si="0"/>
        <v>0</v>
      </c>
      <c r="J19" s="20"/>
    </row>
    <row r="20" spans="2:10" ht="14.25" x14ac:dyDescent="0.2">
      <c r="B20" s="18"/>
      <c r="C20" s="43" t="s">
        <v>33</v>
      </c>
      <c r="D20" s="32">
        <v>0</v>
      </c>
      <c r="E20" s="33"/>
      <c r="F20" s="34">
        <f>(D20)</f>
        <v>0</v>
      </c>
      <c r="G20" s="33"/>
      <c r="H20" s="35"/>
      <c r="I20" s="72">
        <f t="shared" si="0"/>
        <v>0</v>
      </c>
      <c r="J20" s="20"/>
    </row>
    <row r="21" spans="2:10" ht="14.25" x14ac:dyDescent="0.2">
      <c r="B21" s="18"/>
      <c r="C21" s="43" t="s">
        <v>42</v>
      </c>
      <c r="D21" s="32"/>
      <c r="E21" s="33"/>
      <c r="F21" s="34">
        <f>(D21)</f>
        <v>0</v>
      </c>
      <c r="G21" s="33"/>
      <c r="H21" s="35"/>
      <c r="I21" s="72">
        <f t="shared" si="0"/>
        <v>0</v>
      </c>
      <c r="J21" s="20"/>
    </row>
    <row r="22" spans="2:10" ht="14.25" x14ac:dyDescent="0.2">
      <c r="B22" s="18"/>
      <c r="C22" s="43" t="s">
        <v>12</v>
      </c>
      <c r="D22" s="32"/>
      <c r="E22" s="33"/>
      <c r="F22" s="34">
        <f>(D22/D8)*G8</f>
        <v>0</v>
      </c>
      <c r="G22" s="33"/>
      <c r="H22" s="35"/>
      <c r="I22" s="36">
        <f t="shared" si="0"/>
        <v>0</v>
      </c>
      <c r="J22" s="20"/>
    </row>
    <row r="23" spans="2:10" ht="14.25" x14ac:dyDescent="0.2">
      <c r="B23" s="18"/>
      <c r="C23" s="43" t="s">
        <v>13</v>
      </c>
      <c r="D23" s="32">
        <v>46.07</v>
      </c>
      <c r="E23" s="33"/>
      <c r="F23" s="34">
        <f>(D23/D8)*G8</f>
        <v>33.784666666666666</v>
      </c>
      <c r="G23" s="33"/>
      <c r="H23" s="35"/>
      <c r="I23" s="36">
        <f t="shared" si="0"/>
        <v>12.285333333333334</v>
      </c>
      <c r="J23" s="20"/>
    </row>
    <row r="24" spans="2:10" ht="14.25" x14ac:dyDescent="0.2">
      <c r="B24" s="18"/>
      <c r="C24" s="43" t="s">
        <v>14</v>
      </c>
      <c r="D24" s="32"/>
      <c r="E24" s="33"/>
      <c r="F24" s="34">
        <f>(D24/D8*G8)</f>
        <v>0</v>
      </c>
      <c r="G24" s="33"/>
      <c r="H24" s="35"/>
      <c r="I24" s="36">
        <f t="shared" si="0"/>
        <v>0</v>
      </c>
      <c r="J24" s="20"/>
    </row>
    <row r="25" spans="2:10" ht="14.25" x14ac:dyDescent="0.2">
      <c r="B25" s="18"/>
      <c r="C25" s="43" t="s">
        <v>51</v>
      </c>
      <c r="D25" s="32"/>
      <c r="E25" s="33"/>
      <c r="F25" s="34">
        <f>(D25/D8)*G8</f>
        <v>0</v>
      </c>
      <c r="G25" s="33"/>
      <c r="H25" s="35"/>
      <c r="I25" s="36">
        <f t="shared" si="0"/>
        <v>0</v>
      </c>
      <c r="J25" s="20"/>
    </row>
    <row r="26" spans="2:10" ht="14.25" x14ac:dyDescent="0.2">
      <c r="B26" s="18"/>
      <c r="C26" s="43" t="s">
        <v>52</v>
      </c>
      <c r="D26" s="32">
        <v>561.73</v>
      </c>
      <c r="E26" s="33"/>
      <c r="F26" s="34">
        <f>(D26/D8)*G8</f>
        <v>411.93533333333335</v>
      </c>
      <c r="G26" s="33"/>
      <c r="H26" s="35"/>
      <c r="I26" s="36">
        <f t="shared" si="0"/>
        <v>149.79466666666667</v>
      </c>
      <c r="J26" s="20"/>
    </row>
    <row r="27" spans="2:10" ht="14.25" x14ac:dyDescent="0.2">
      <c r="B27" s="18"/>
      <c r="C27" s="43" t="s">
        <v>32</v>
      </c>
      <c r="D27" s="32">
        <v>60.79</v>
      </c>
      <c r="E27" s="33"/>
      <c r="F27" s="34">
        <f>(D27/D8)*G8</f>
        <v>44.579333333333331</v>
      </c>
      <c r="G27" s="33"/>
      <c r="H27" s="35"/>
      <c r="I27" s="36">
        <f t="shared" si="0"/>
        <v>16.210666666666668</v>
      </c>
      <c r="J27" s="22"/>
    </row>
    <row r="28" spans="2:10" ht="14.25" x14ac:dyDescent="0.2">
      <c r="B28" s="18"/>
      <c r="C28" s="43" t="s">
        <v>27</v>
      </c>
      <c r="D28" s="32">
        <v>0</v>
      </c>
      <c r="E28" s="33"/>
      <c r="F28" s="34">
        <f>(D28)</f>
        <v>0</v>
      </c>
      <c r="G28" s="33"/>
      <c r="H28" s="35"/>
      <c r="I28" s="72">
        <f t="shared" si="0"/>
        <v>0</v>
      </c>
      <c r="J28" s="20"/>
    </row>
    <row r="29" spans="2:10" ht="14.25" x14ac:dyDescent="0.2">
      <c r="B29" s="18"/>
      <c r="C29" s="43" t="s">
        <v>15</v>
      </c>
      <c r="D29" s="32">
        <v>714.92</v>
      </c>
      <c r="E29" s="33"/>
      <c r="F29" s="34">
        <f>(D29/D8)*G8</f>
        <v>524.27466666666669</v>
      </c>
      <c r="G29" s="33"/>
      <c r="H29" s="35"/>
      <c r="I29" s="36">
        <f t="shared" si="0"/>
        <v>190.64533333333327</v>
      </c>
      <c r="J29" s="20"/>
    </row>
    <row r="30" spans="2:10" ht="15" customHeight="1" x14ac:dyDescent="0.2">
      <c r="B30" s="18"/>
      <c r="C30" s="44" t="s">
        <v>16</v>
      </c>
      <c r="D30" s="37">
        <f>SUM(D15:D29)</f>
        <v>2647.91</v>
      </c>
      <c r="E30" s="38"/>
      <c r="F30" s="37">
        <f>SUM(F15:F29)</f>
        <v>1941.8006666666668</v>
      </c>
      <c r="G30" s="38"/>
      <c r="H30" s="39"/>
      <c r="I30" s="40">
        <f>I15+I16+I17+I18+I19+I20+I21+I22+I23+I24+I25+I26+I27+I28+I29</f>
        <v>706.10933333333321</v>
      </c>
      <c r="J30" s="20"/>
    </row>
    <row r="31" spans="2:10" ht="9.75" customHeight="1" x14ac:dyDescent="0.2">
      <c r="B31" s="18"/>
      <c r="C31" s="202"/>
      <c r="D31" s="107"/>
      <c r="E31" s="107"/>
      <c r="F31" s="107"/>
      <c r="G31" s="107"/>
      <c r="H31" s="107"/>
      <c r="I31" s="203"/>
      <c r="J31" s="20"/>
    </row>
    <row r="32" spans="2:10" ht="14.25" x14ac:dyDescent="0.2">
      <c r="B32" s="18"/>
      <c r="C32" s="209" t="s">
        <v>36</v>
      </c>
      <c r="D32" s="117"/>
      <c r="E32" s="117"/>
      <c r="F32" s="117"/>
      <c r="G32" s="117"/>
      <c r="H32" s="117"/>
      <c r="I32" s="210"/>
      <c r="J32" s="20"/>
    </row>
    <row r="33" spans="2:12" ht="27" customHeight="1" x14ac:dyDescent="0.2">
      <c r="B33" s="18"/>
      <c r="C33" s="41" t="s">
        <v>6</v>
      </c>
      <c r="D33" s="106" t="s">
        <v>26</v>
      </c>
      <c r="E33" s="106"/>
      <c r="F33" s="106" t="s">
        <v>25</v>
      </c>
      <c r="G33" s="106"/>
      <c r="H33" s="106" t="s">
        <v>4</v>
      </c>
      <c r="I33" s="106"/>
      <c r="J33" s="20"/>
    </row>
    <row r="34" spans="2:12" ht="14.25" x14ac:dyDescent="0.2">
      <c r="B34" s="18"/>
      <c r="C34" s="43" t="s">
        <v>28</v>
      </c>
      <c r="D34" s="32">
        <v>216.8</v>
      </c>
      <c r="E34" s="36"/>
      <c r="F34" s="34">
        <f>D34/30*G8</f>
        <v>158.98666666666668</v>
      </c>
      <c r="G34" s="36"/>
      <c r="H34" s="37"/>
      <c r="I34" s="36">
        <f>D34-F34</f>
        <v>57.813333333333333</v>
      </c>
      <c r="J34" s="20"/>
    </row>
    <row r="35" spans="2:12" ht="14.25" x14ac:dyDescent="0.2">
      <c r="B35" s="18"/>
      <c r="C35" s="43" t="s">
        <v>29</v>
      </c>
      <c r="D35" s="32">
        <v>147.82</v>
      </c>
      <c r="E35" s="36"/>
      <c r="F35" s="64">
        <f>D35/30*G8</f>
        <v>108.40133333333333</v>
      </c>
      <c r="G35" s="36"/>
      <c r="H35" s="37"/>
      <c r="I35" s="36">
        <f>D35-F35</f>
        <v>39.418666666666667</v>
      </c>
      <c r="J35" s="20"/>
    </row>
    <row r="36" spans="2:12" ht="18.75" customHeight="1" x14ac:dyDescent="0.2">
      <c r="B36" s="18"/>
      <c r="C36" s="44" t="s">
        <v>16</v>
      </c>
      <c r="D36" s="37">
        <f>SUM(D34:D35)</f>
        <v>364.62</v>
      </c>
      <c r="E36" s="38"/>
      <c r="F36" s="37">
        <f>SUM(F34:F35)</f>
        <v>267.38800000000003</v>
      </c>
      <c r="G36" s="38"/>
      <c r="H36" s="45"/>
      <c r="I36" s="40">
        <f>I34+I35</f>
        <v>97.231999999999999</v>
      </c>
      <c r="J36" s="20"/>
    </row>
    <row r="37" spans="2:12" ht="24" customHeight="1" x14ac:dyDescent="0.2">
      <c r="B37" s="18"/>
      <c r="C37" s="59" t="s">
        <v>46</v>
      </c>
      <c r="D37" s="75">
        <f>(D30+D36)</f>
        <v>3012.5299999999997</v>
      </c>
      <c r="E37" s="46"/>
      <c r="F37" s="47"/>
      <c r="G37" s="46"/>
      <c r="H37" s="48"/>
      <c r="I37" s="67"/>
      <c r="J37" s="20"/>
    </row>
    <row r="38" spans="2:12" ht="9" customHeight="1" x14ac:dyDescent="0.2">
      <c r="B38" s="18"/>
      <c r="C38" s="202"/>
      <c r="D38" s="107"/>
      <c r="E38" s="107"/>
      <c r="F38" s="107"/>
      <c r="G38" s="107"/>
      <c r="H38" s="107"/>
      <c r="I38" s="203"/>
      <c r="J38" s="20"/>
    </row>
    <row r="39" spans="2:12" ht="14.25" x14ac:dyDescent="0.2">
      <c r="B39" s="18"/>
      <c r="C39" s="209" t="s">
        <v>34</v>
      </c>
      <c r="D39" s="117"/>
      <c r="E39" s="117"/>
      <c r="F39" s="117"/>
      <c r="G39" s="117"/>
      <c r="H39" s="117"/>
      <c r="I39" s="210"/>
      <c r="J39" s="20"/>
    </row>
    <row r="40" spans="2:12" ht="28.5" x14ac:dyDescent="0.2">
      <c r="B40" s="18"/>
      <c r="C40" s="41" t="s">
        <v>6</v>
      </c>
      <c r="D40" s="106" t="s">
        <v>17</v>
      </c>
      <c r="E40" s="106"/>
      <c r="F40" s="106" t="s">
        <v>18</v>
      </c>
      <c r="G40" s="106"/>
      <c r="H40" s="106" t="s">
        <v>4</v>
      </c>
      <c r="I40" s="106"/>
      <c r="J40" s="20"/>
    </row>
    <row r="41" spans="2:12" ht="14.25" x14ac:dyDescent="0.2">
      <c r="B41" s="18"/>
      <c r="C41" s="43" t="s">
        <v>19</v>
      </c>
      <c r="D41" s="71">
        <v>74.87</v>
      </c>
      <c r="E41" s="49"/>
      <c r="F41" s="34">
        <f>(D41/D8)*G8</f>
        <v>54.904666666666671</v>
      </c>
      <c r="G41" s="49"/>
      <c r="H41" s="187">
        <f>(D41-F41)</f>
        <v>19.965333333333334</v>
      </c>
      <c r="I41" s="188"/>
      <c r="J41" s="20"/>
      <c r="L41" s="90" t="s">
        <v>88</v>
      </c>
    </row>
    <row r="42" spans="2:12" ht="15" customHeight="1" x14ac:dyDescent="0.2">
      <c r="B42" s="18"/>
      <c r="C42" s="43" t="s">
        <v>20</v>
      </c>
      <c r="D42" s="32">
        <v>20.100000000000001</v>
      </c>
      <c r="E42" s="49"/>
      <c r="F42" s="34">
        <f>(D42/D8)*G8</f>
        <v>14.74</v>
      </c>
      <c r="G42" s="49"/>
      <c r="H42" s="187">
        <f>(D42-F42)</f>
        <v>5.3600000000000012</v>
      </c>
      <c r="I42" s="188"/>
      <c r="J42" s="20"/>
      <c r="L42" s="91" t="s">
        <v>89</v>
      </c>
    </row>
    <row r="43" spans="2:12" ht="15" customHeight="1" x14ac:dyDescent="0.2">
      <c r="B43" s="18"/>
      <c r="C43" s="60" t="s">
        <v>30</v>
      </c>
      <c r="D43" s="32">
        <v>177.38</v>
      </c>
      <c r="E43" s="36"/>
      <c r="F43" s="34">
        <f>D43/30*G8</f>
        <v>130.07866666666666</v>
      </c>
      <c r="G43" s="36"/>
      <c r="H43" s="176">
        <f>D43-F43</f>
        <v>47.301333333333332</v>
      </c>
      <c r="I43" s="177"/>
      <c r="J43" s="20"/>
      <c r="L43" s="91" t="s">
        <v>90</v>
      </c>
    </row>
    <row r="44" spans="2:12" ht="15" customHeight="1" x14ac:dyDescent="0.2">
      <c r="B44" s="18"/>
      <c r="C44" s="60" t="s">
        <v>31</v>
      </c>
      <c r="D44" s="32">
        <v>98.54</v>
      </c>
      <c r="E44" s="36"/>
      <c r="F44" s="34">
        <f>D44/30*G8</f>
        <v>72.262666666666675</v>
      </c>
      <c r="G44" s="36"/>
      <c r="H44" s="176">
        <f>D44-F44</f>
        <v>26.277333333333331</v>
      </c>
      <c r="I44" s="177"/>
      <c r="J44" s="20"/>
      <c r="L44" s="91" t="s">
        <v>91</v>
      </c>
    </row>
    <row r="45" spans="2:12" ht="15" customHeight="1" x14ac:dyDescent="0.2">
      <c r="B45" s="18"/>
      <c r="C45" s="43" t="s">
        <v>28</v>
      </c>
      <c r="D45" s="32">
        <f>(D34)</f>
        <v>216.8</v>
      </c>
      <c r="E45" s="36"/>
      <c r="F45" s="34">
        <f>D45/30*G8</f>
        <v>158.98666666666668</v>
      </c>
      <c r="G45" s="36"/>
      <c r="H45" s="176">
        <f>D45-F45</f>
        <v>57.813333333333333</v>
      </c>
      <c r="I45" s="177"/>
      <c r="J45" s="20"/>
      <c r="L45" s="91" t="s">
        <v>92</v>
      </c>
    </row>
    <row r="46" spans="2:12" ht="14.25" x14ac:dyDescent="0.2">
      <c r="B46" s="18"/>
      <c r="C46" s="43" t="s">
        <v>29</v>
      </c>
      <c r="D46" s="32">
        <f>(D35)</f>
        <v>147.82</v>
      </c>
      <c r="E46" s="36"/>
      <c r="F46" s="34">
        <f>D46/30*G8</f>
        <v>108.40133333333333</v>
      </c>
      <c r="G46" s="36"/>
      <c r="H46" s="176">
        <f>D46-F46</f>
        <v>39.418666666666667</v>
      </c>
      <c r="I46" s="177"/>
      <c r="J46" s="20"/>
    </row>
    <row r="47" spans="2:12" ht="14.25" x14ac:dyDescent="0.2">
      <c r="B47" s="18"/>
      <c r="C47" s="43"/>
      <c r="D47" s="32"/>
      <c r="E47" s="49"/>
      <c r="F47" s="34"/>
      <c r="G47" s="49"/>
      <c r="H47" s="50"/>
      <c r="I47" s="36"/>
      <c r="J47" s="20"/>
    </row>
    <row r="48" spans="2:12" ht="14.25" x14ac:dyDescent="0.2">
      <c r="B48" s="18"/>
      <c r="C48" s="44" t="s">
        <v>16</v>
      </c>
      <c r="D48" s="37">
        <f>SUM(D41:D47)</f>
        <v>735.51</v>
      </c>
      <c r="E48" s="38"/>
      <c r="F48" s="37">
        <f>SUM(F41:F47)</f>
        <v>539.37400000000002</v>
      </c>
      <c r="G48" s="38"/>
      <c r="H48" s="39"/>
      <c r="I48" s="40">
        <f>SUM(H41:I46)</f>
        <v>196.136</v>
      </c>
      <c r="J48" s="20"/>
    </row>
    <row r="49" spans="2:12" ht="14.25" customHeight="1" x14ac:dyDescent="0.2">
      <c r="B49" s="18"/>
      <c r="C49" s="87"/>
      <c r="D49" s="88"/>
      <c r="E49" s="88"/>
      <c r="F49" s="88"/>
      <c r="G49" s="88"/>
      <c r="H49" s="88"/>
      <c r="I49" s="89"/>
      <c r="J49" s="20"/>
    </row>
    <row r="50" spans="2:12" ht="14.25" x14ac:dyDescent="0.2">
      <c r="B50" s="18"/>
      <c r="C50" s="183" t="s">
        <v>87</v>
      </c>
      <c r="D50" s="184"/>
      <c r="E50" s="185"/>
      <c r="F50" s="57">
        <f>(I30+I36)</f>
        <v>803.34133333333318</v>
      </c>
      <c r="G50" s="58"/>
      <c r="H50" s="58"/>
      <c r="I50" s="68"/>
      <c r="J50" s="20"/>
    </row>
    <row r="51" spans="2:12" ht="15.75" x14ac:dyDescent="0.2">
      <c r="B51" s="18"/>
      <c r="C51" s="136" t="s">
        <v>37</v>
      </c>
      <c r="D51" s="137"/>
      <c r="E51" s="137"/>
      <c r="F51" s="137"/>
      <c r="G51" s="137"/>
      <c r="H51" s="138"/>
      <c r="I51" s="15">
        <f>I30+I36-H41-H42-H43-H44-H45-H46</f>
        <v>607.2053333333331</v>
      </c>
      <c r="J51" s="20"/>
    </row>
    <row r="52" spans="2:12" ht="102" customHeight="1" x14ac:dyDescent="0.2">
      <c r="B52" s="18"/>
      <c r="C52" s="168" t="s">
        <v>99</v>
      </c>
      <c r="D52" s="169"/>
      <c r="E52" s="169"/>
      <c r="F52" s="169"/>
      <c r="G52" s="169"/>
      <c r="H52" s="169"/>
      <c r="I52" s="170"/>
      <c r="J52" s="20"/>
      <c r="L52" s="175" t="s">
        <v>101</v>
      </c>
    </row>
    <row r="53" spans="2:12" ht="23.25" customHeight="1" x14ac:dyDescent="0.2">
      <c r="B53" s="18"/>
      <c r="C53" s="23"/>
      <c r="D53" s="143" t="s">
        <v>38</v>
      </c>
      <c r="E53" s="144"/>
      <c r="F53" s="23"/>
      <c r="G53" s="145" t="s">
        <v>39</v>
      </c>
      <c r="H53" s="146"/>
      <c r="I53" s="147"/>
      <c r="J53" s="20"/>
      <c r="L53" s="175"/>
    </row>
    <row r="54" spans="2:12" ht="15" customHeight="1" x14ac:dyDescent="0.2">
      <c r="B54" s="18"/>
      <c r="C54" s="24" t="s">
        <v>82</v>
      </c>
      <c r="D54" s="181"/>
      <c r="E54" s="181"/>
      <c r="F54" s="25"/>
      <c r="G54" s="178"/>
      <c r="H54" s="178"/>
      <c r="I54" s="179"/>
      <c r="J54" s="20"/>
    </row>
    <row r="55" spans="2:12" ht="15" customHeight="1" x14ac:dyDescent="0.2">
      <c r="B55" s="18"/>
      <c r="C55" s="24" t="s">
        <v>76</v>
      </c>
      <c r="D55" s="180"/>
      <c r="E55" s="181"/>
      <c r="F55" s="25"/>
      <c r="G55" s="180"/>
      <c r="H55" s="181"/>
      <c r="I55" s="182"/>
      <c r="J55" s="20"/>
    </row>
    <row r="56" spans="2:12" ht="15" customHeight="1" thickBot="1" x14ac:dyDescent="0.25">
      <c r="B56" s="26"/>
      <c r="C56" s="65" t="s">
        <v>83</v>
      </c>
      <c r="D56" s="142"/>
      <c r="E56" s="142"/>
      <c r="F56" s="27"/>
      <c r="G56" s="142"/>
      <c r="H56" s="142"/>
      <c r="I56" s="186"/>
      <c r="J56" s="28"/>
    </row>
  </sheetData>
  <dataConsolidate/>
  <mergeCells count="53">
    <mergeCell ref="F14:G14"/>
    <mergeCell ref="D9:E9"/>
    <mergeCell ref="D10:E10"/>
    <mergeCell ref="D11:E11"/>
    <mergeCell ref="D12:E12"/>
    <mergeCell ref="F9:F10"/>
    <mergeCell ref="G12:I12"/>
    <mergeCell ref="H40:I40"/>
    <mergeCell ref="F40:G40"/>
    <mergeCell ref="C32:I32"/>
    <mergeCell ref="D33:E33"/>
    <mergeCell ref="F33:G33"/>
    <mergeCell ref="H33:I33"/>
    <mergeCell ref="C39:I39"/>
    <mergeCell ref="C38:I38"/>
    <mergeCell ref="D40:E40"/>
    <mergeCell ref="C31:I31"/>
    <mergeCell ref="D6:E6"/>
    <mergeCell ref="D7:E7"/>
    <mergeCell ref="D8:E8"/>
    <mergeCell ref="G8:I8"/>
    <mergeCell ref="G6:I6"/>
    <mergeCell ref="G7:I7"/>
    <mergeCell ref="F11:F12"/>
    <mergeCell ref="C13:I13"/>
    <mergeCell ref="D14:E14"/>
    <mergeCell ref="H41:I41"/>
    <mergeCell ref="C1:I1"/>
    <mergeCell ref="C2:I2"/>
    <mergeCell ref="H14:I14"/>
    <mergeCell ref="G4:I4"/>
    <mergeCell ref="D5:E5"/>
    <mergeCell ref="G5:I5"/>
    <mergeCell ref="G9:I10"/>
    <mergeCell ref="C3:I3"/>
    <mergeCell ref="G11:I11"/>
    <mergeCell ref="G56:I56"/>
    <mergeCell ref="D54:E54"/>
    <mergeCell ref="D55:E55"/>
    <mergeCell ref="D56:E56"/>
    <mergeCell ref="H42:I42"/>
    <mergeCell ref="H43:I43"/>
    <mergeCell ref="H44:I44"/>
    <mergeCell ref="L52:L53"/>
    <mergeCell ref="H45:I45"/>
    <mergeCell ref="G54:I54"/>
    <mergeCell ref="G55:I55"/>
    <mergeCell ref="H46:I46"/>
    <mergeCell ref="C52:I52"/>
    <mergeCell ref="C51:H51"/>
    <mergeCell ref="G53:I53"/>
    <mergeCell ref="D53:E53"/>
    <mergeCell ref="C50:E50"/>
  </mergeCells>
  <phoneticPr fontId="0" type="noConversion"/>
  <printOptions horizontalCentered="1"/>
  <pageMargins left="0.25" right="0.25" top="0.75" bottom="0.75" header="0.3" footer="0.3"/>
  <pageSetup paperSize="9" scale="78"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B1:L60"/>
  <sheetViews>
    <sheetView topLeftCell="A34" zoomScaleNormal="100" workbookViewId="0">
      <selection activeCell="L52" sqref="L52:L60"/>
    </sheetView>
  </sheetViews>
  <sheetFormatPr defaultRowHeight="12.75" x14ac:dyDescent="0.2"/>
  <cols>
    <col min="1" max="1" width="3" style="4" customWidth="1"/>
    <col min="2" max="2" width="2" style="4" customWidth="1"/>
    <col min="3" max="3" width="27.42578125" style="4" customWidth="1"/>
    <col min="4" max="4" width="18.85546875" style="4" customWidth="1"/>
    <col min="5" max="5" width="15.85546875" style="4" customWidth="1"/>
    <col min="6" max="6" width="25.140625" style="4" customWidth="1"/>
    <col min="7" max="7" width="2" style="4" customWidth="1"/>
    <col min="8" max="8" width="4.28515625" style="4" customWidth="1"/>
    <col min="9" max="9" width="27.42578125" style="4" customWidth="1"/>
    <col min="10" max="10" width="2.5703125" style="4" customWidth="1"/>
    <col min="11" max="11" width="1.85546875" style="4" customWidth="1"/>
    <col min="12" max="12" width="35.42578125" style="4" bestFit="1" customWidth="1"/>
    <col min="13" max="16384" width="9.140625" style="4"/>
  </cols>
  <sheetData>
    <row r="1" spans="2:10" ht="15.75" x14ac:dyDescent="0.2">
      <c r="C1" s="189" t="s">
        <v>22</v>
      </c>
      <c r="D1" s="189"/>
      <c r="E1" s="189"/>
      <c r="F1" s="189"/>
      <c r="G1" s="189"/>
      <c r="H1" s="189"/>
      <c r="I1" s="189"/>
    </row>
    <row r="2" spans="2:10" ht="16.5" thickBot="1" x14ac:dyDescent="0.25">
      <c r="C2" s="189" t="s">
        <v>70</v>
      </c>
      <c r="D2" s="189"/>
      <c r="E2" s="189"/>
      <c r="F2" s="189"/>
      <c r="G2" s="189"/>
      <c r="H2" s="189"/>
      <c r="I2" s="189"/>
    </row>
    <row r="3" spans="2:10" ht="7.5" customHeight="1" x14ac:dyDescent="0.2">
      <c r="B3" s="16"/>
      <c r="C3" s="95"/>
      <c r="D3" s="95"/>
      <c r="E3" s="95"/>
      <c r="F3" s="95"/>
      <c r="G3" s="95"/>
      <c r="H3" s="95"/>
      <c r="I3" s="95"/>
      <c r="J3" s="17"/>
    </row>
    <row r="4" spans="2:10" ht="15.75" x14ac:dyDescent="0.2">
      <c r="B4" s="18"/>
      <c r="C4" s="1" t="s">
        <v>0</v>
      </c>
      <c r="D4" s="19"/>
      <c r="E4" s="19"/>
      <c r="F4" s="2" t="s">
        <v>69</v>
      </c>
      <c r="G4" s="191" t="s">
        <v>75</v>
      </c>
      <c r="H4" s="191"/>
      <c r="I4" s="191"/>
      <c r="J4" s="20"/>
    </row>
    <row r="5" spans="2:10" ht="13.5" x14ac:dyDescent="0.2">
      <c r="B5" s="18"/>
      <c r="C5" s="1" t="s">
        <v>1</v>
      </c>
      <c r="D5" s="99"/>
      <c r="E5" s="99"/>
      <c r="F5" s="2" t="s">
        <v>21</v>
      </c>
      <c r="G5" s="192"/>
      <c r="H5" s="193"/>
      <c r="I5" s="194"/>
      <c r="J5" s="20"/>
    </row>
    <row r="6" spans="2:10" ht="13.5" x14ac:dyDescent="0.2">
      <c r="B6" s="18"/>
      <c r="C6" s="1" t="s">
        <v>2</v>
      </c>
      <c r="D6" s="99"/>
      <c r="E6" s="99"/>
      <c r="F6" s="2" t="s">
        <v>64</v>
      </c>
      <c r="G6" s="153"/>
      <c r="H6" s="153"/>
      <c r="I6" s="153"/>
      <c r="J6" s="20"/>
    </row>
    <row r="7" spans="2:10" ht="13.5" x14ac:dyDescent="0.2">
      <c r="B7" s="18"/>
      <c r="C7" s="1" t="s">
        <v>68</v>
      </c>
      <c r="D7" s="99"/>
      <c r="E7" s="99"/>
      <c r="F7" s="69" t="s">
        <v>56</v>
      </c>
      <c r="G7" s="157"/>
      <c r="H7" s="157"/>
      <c r="I7" s="157"/>
      <c r="J7" s="20"/>
    </row>
    <row r="8" spans="2:10" ht="13.5" x14ac:dyDescent="0.2">
      <c r="B8" s="18"/>
      <c r="C8" s="1" t="s">
        <v>23</v>
      </c>
      <c r="D8" s="204">
        <v>30</v>
      </c>
      <c r="E8" s="205"/>
      <c r="F8" s="1" t="s">
        <v>57</v>
      </c>
      <c r="G8" s="174">
        <v>20</v>
      </c>
      <c r="H8" s="174"/>
      <c r="I8" s="174"/>
      <c r="J8" s="20"/>
    </row>
    <row r="9" spans="2:10" ht="13.5" x14ac:dyDescent="0.2">
      <c r="B9" s="18"/>
      <c r="C9" s="1" t="s">
        <v>58</v>
      </c>
      <c r="D9" s="118" t="s">
        <v>93</v>
      </c>
      <c r="E9" s="119"/>
      <c r="F9" s="140" t="s">
        <v>65</v>
      </c>
      <c r="G9" s="224"/>
      <c r="H9" s="225"/>
      <c r="I9" s="226"/>
      <c r="J9" s="20"/>
    </row>
    <row r="10" spans="2:10" ht="13.5" x14ac:dyDescent="0.2">
      <c r="B10" s="18"/>
      <c r="C10" s="1" t="s">
        <v>59</v>
      </c>
      <c r="D10" s="230">
        <f>(I52)</f>
        <v>562.88333333333344</v>
      </c>
      <c r="E10" s="231"/>
      <c r="F10" s="141"/>
      <c r="G10" s="227"/>
      <c r="H10" s="228"/>
      <c r="I10" s="229"/>
      <c r="J10" s="20"/>
    </row>
    <row r="11" spans="2:10" ht="13.5" customHeight="1" x14ac:dyDescent="0.2">
      <c r="B11" s="18"/>
      <c r="C11" s="1" t="s">
        <v>61</v>
      </c>
      <c r="D11" s="118" t="s">
        <v>94</v>
      </c>
      <c r="E11" s="119"/>
      <c r="F11" s="148" t="s">
        <v>62</v>
      </c>
      <c r="G11" s="118" t="s">
        <v>98</v>
      </c>
      <c r="H11" s="150"/>
      <c r="I11" s="119"/>
      <c r="J11" s="20"/>
    </row>
    <row r="12" spans="2:10" ht="13.5" customHeight="1" x14ac:dyDescent="0.2">
      <c r="B12" s="18"/>
      <c r="C12" s="1" t="s">
        <v>63</v>
      </c>
      <c r="D12" s="118" t="s">
        <v>95</v>
      </c>
      <c r="E12" s="119"/>
      <c r="F12" s="149"/>
      <c r="G12" s="118">
        <v>6000062</v>
      </c>
      <c r="H12" s="150"/>
      <c r="I12" s="119"/>
      <c r="J12" s="20"/>
    </row>
    <row r="13" spans="2:10" ht="9" customHeight="1" x14ac:dyDescent="0.2">
      <c r="B13" s="18"/>
      <c r="C13" s="223"/>
      <c r="D13" s="223"/>
      <c r="E13" s="223"/>
      <c r="F13" s="223"/>
      <c r="G13" s="223"/>
      <c r="H13" s="223"/>
      <c r="I13" s="223"/>
      <c r="J13" s="20"/>
    </row>
    <row r="14" spans="2:10" ht="13.5" x14ac:dyDescent="0.2">
      <c r="B14" s="18"/>
      <c r="C14" s="105" t="s">
        <v>35</v>
      </c>
      <c r="D14" s="105"/>
      <c r="E14" s="105"/>
      <c r="F14" s="105"/>
      <c r="G14" s="105"/>
      <c r="H14" s="105"/>
      <c r="I14" s="105"/>
      <c r="J14" s="20"/>
    </row>
    <row r="15" spans="2:10" ht="38.25" customHeight="1" x14ac:dyDescent="0.2">
      <c r="B15" s="18"/>
      <c r="C15" s="41" t="s">
        <v>6</v>
      </c>
      <c r="D15" s="106" t="s">
        <v>5</v>
      </c>
      <c r="E15" s="106"/>
      <c r="F15" s="106" t="s">
        <v>3</v>
      </c>
      <c r="G15" s="106"/>
      <c r="H15" s="106" t="s">
        <v>4</v>
      </c>
      <c r="I15" s="106"/>
      <c r="J15" s="20"/>
    </row>
    <row r="16" spans="2:10" ht="14.25" x14ac:dyDescent="0.2">
      <c r="B16" s="18"/>
      <c r="C16" s="42" t="s">
        <v>7</v>
      </c>
      <c r="D16" s="32">
        <v>55.76</v>
      </c>
      <c r="E16" s="33"/>
      <c r="F16" s="34">
        <f>(D16/D8)*G8</f>
        <v>37.173333333333332</v>
      </c>
      <c r="G16" s="33"/>
      <c r="H16" s="35"/>
      <c r="I16" s="36">
        <f>D16-F16</f>
        <v>18.586666666666666</v>
      </c>
      <c r="J16" s="20"/>
    </row>
    <row r="17" spans="2:11" ht="14.25" x14ac:dyDescent="0.2">
      <c r="B17" s="18"/>
      <c r="C17" s="43" t="s">
        <v>8</v>
      </c>
      <c r="D17" s="32">
        <v>862.51</v>
      </c>
      <c r="E17" s="33"/>
      <c r="F17" s="34">
        <f>(D17/D8)*G8</f>
        <v>575.00666666666666</v>
      </c>
      <c r="G17" s="33"/>
      <c r="H17" s="35"/>
      <c r="I17" s="36">
        <f>D17-F17</f>
        <v>287.50333333333333</v>
      </c>
      <c r="J17" s="20"/>
    </row>
    <row r="18" spans="2:11" ht="14.25" x14ac:dyDescent="0.2">
      <c r="B18" s="18"/>
      <c r="C18" s="43" t="s">
        <v>9</v>
      </c>
      <c r="D18" s="32">
        <v>2.58</v>
      </c>
      <c r="E18" s="33"/>
      <c r="F18" s="34">
        <f>(D18/D8)*G8</f>
        <v>1.7200000000000002</v>
      </c>
      <c r="G18" s="33"/>
      <c r="H18" s="35"/>
      <c r="I18" s="36">
        <f t="shared" ref="I18:I30" si="0">D18-F18</f>
        <v>0.85999999999999988</v>
      </c>
      <c r="J18" s="20"/>
    </row>
    <row r="19" spans="2:11" ht="14.25" x14ac:dyDescent="0.2">
      <c r="B19" s="18"/>
      <c r="C19" s="43" t="s">
        <v>10</v>
      </c>
      <c r="D19" s="32">
        <v>148.26</v>
      </c>
      <c r="E19" s="33"/>
      <c r="F19" s="34">
        <f>(D19/D8)*G8</f>
        <v>98.839999999999989</v>
      </c>
      <c r="G19" s="33"/>
      <c r="H19" s="35"/>
      <c r="I19" s="36">
        <f t="shared" si="0"/>
        <v>49.42</v>
      </c>
      <c r="J19" s="20"/>
    </row>
    <row r="20" spans="2:11" ht="14.25" x14ac:dyDescent="0.2">
      <c r="B20" s="18"/>
      <c r="C20" s="43" t="s">
        <v>11</v>
      </c>
      <c r="D20" s="32">
        <v>0</v>
      </c>
      <c r="E20" s="33"/>
      <c r="F20" s="34">
        <f>(D20/D8)*G8</f>
        <v>0</v>
      </c>
      <c r="G20" s="33"/>
      <c r="H20" s="35"/>
      <c r="I20" s="36">
        <f t="shared" si="0"/>
        <v>0</v>
      </c>
      <c r="J20" s="20"/>
    </row>
    <row r="21" spans="2:11" ht="14.25" x14ac:dyDescent="0.2">
      <c r="B21" s="18"/>
      <c r="C21" s="43" t="s">
        <v>33</v>
      </c>
      <c r="D21" s="32">
        <v>0</v>
      </c>
      <c r="E21" s="33"/>
      <c r="F21" s="34">
        <f>(D21)</f>
        <v>0</v>
      </c>
      <c r="G21" s="33"/>
      <c r="H21" s="35"/>
      <c r="I21" s="72">
        <f t="shared" si="0"/>
        <v>0</v>
      </c>
      <c r="J21" s="20"/>
    </row>
    <row r="22" spans="2:11" ht="14.25" x14ac:dyDescent="0.2">
      <c r="B22" s="18"/>
      <c r="C22" s="43" t="s">
        <v>42</v>
      </c>
      <c r="D22" s="32">
        <v>0</v>
      </c>
      <c r="E22" s="33"/>
      <c r="F22" s="34">
        <f>(D22)</f>
        <v>0</v>
      </c>
      <c r="G22" s="33"/>
      <c r="H22" s="35"/>
      <c r="I22" s="72">
        <f t="shared" si="0"/>
        <v>0</v>
      </c>
      <c r="J22" s="20"/>
    </row>
    <row r="23" spans="2:11" ht="14.25" x14ac:dyDescent="0.2">
      <c r="B23" s="18"/>
      <c r="C23" s="43" t="s">
        <v>12</v>
      </c>
      <c r="D23" s="32">
        <v>0</v>
      </c>
      <c r="E23" s="33"/>
      <c r="F23" s="34">
        <f>(D23/D8)*G8</f>
        <v>0</v>
      </c>
      <c r="G23" s="33"/>
      <c r="H23" s="35"/>
      <c r="I23" s="36">
        <f t="shared" si="0"/>
        <v>0</v>
      </c>
      <c r="J23" s="20"/>
    </row>
    <row r="24" spans="2:11" ht="14.25" x14ac:dyDescent="0.2">
      <c r="B24" s="18"/>
      <c r="C24" s="43" t="s">
        <v>13</v>
      </c>
      <c r="D24" s="32">
        <v>0</v>
      </c>
      <c r="E24" s="33"/>
      <c r="F24" s="34">
        <f>(D24/D8)*G8</f>
        <v>0</v>
      </c>
      <c r="G24" s="33"/>
      <c r="H24" s="35"/>
      <c r="I24" s="36">
        <f t="shared" si="0"/>
        <v>0</v>
      </c>
      <c r="J24" s="20"/>
    </row>
    <row r="25" spans="2:11" ht="14.25" x14ac:dyDescent="0.2">
      <c r="B25" s="18"/>
      <c r="C25" s="43" t="s">
        <v>14</v>
      </c>
      <c r="D25" s="32">
        <v>0</v>
      </c>
      <c r="E25" s="33"/>
      <c r="F25" s="34">
        <f>(D25/D8)*G8</f>
        <v>0</v>
      </c>
      <c r="G25" s="33"/>
      <c r="H25" s="35"/>
      <c r="I25" s="36">
        <f t="shared" si="0"/>
        <v>0</v>
      </c>
      <c r="J25" s="20"/>
    </row>
    <row r="26" spans="2:11" ht="14.25" x14ac:dyDescent="0.2">
      <c r="B26" s="18"/>
      <c r="C26" s="43" t="s">
        <v>50</v>
      </c>
      <c r="D26" s="32">
        <v>0</v>
      </c>
      <c r="E26" s="33"/>
      <c r="F26" s="34">
        <f>(D26/D8)*G8</f>
        <v>0</v>
      </c>
      <c r="G26" s="33"/>
      <c r="H26" s="35"/>
      <c r="I26" s="36">
        <f t="shared" si="0"/>
        <v>0</v>
      </c>
      <c r="J26" s="20"/>
    </row>
    <row r="27" spans="2:11" ht="14.25" x14ac:dyDescent="0.2">
      <c r="B27" s="18"/>
      <c r="C27" s="43" t="s">
        <v>52</v>
      </c>
      <c r="D27" s="32">
        <v>110.53</v>
      </c>
      <c r="E27" s="33"/>
      <c r="F27" s="34">
        <f>(D27/D8)*G8</f>
        <v>73.686666666666667</v>
      </c>
      <c r="G27" s="33"/>
      <c r="H27" s="35"/>
      <c r="I27" s="36">
        <f t="shared" si="0"/>
        <v>36.843333333333334</v>
      </c>
      <c r="J27" s="20"/>
    </row>
    <row r="28" spans="2:11" ht="14.25" x14ac:dyDescent="0.2">
      <c r="B28" s="18"/>
      <c r="C28" s="43" t="s">
        <v>32</v>
      </c>
      <c r="D28" s="32">
        <v>51.03</v>
      </c>
      <c r="E28" s="33"/>
      <c r="F28" s="34">
        <f>(D28/D8)*G8</f>
        <v>34.020000000000003</v>
      </c>
      <c r="G28" s="33"/>
      <c r="H28" s="35"/>
      <c r="I28" s="36">
        <f t="shared" si="0"/>
        <v>17.009999999999998</v>
      </c>
      <c r="J28" s="20"/>
      <c r="K28" s="6"/>
    </row>
    <row r="29" spans="2:11" ht="14.25" x14ac:dyDescent="0.2">
      <c r="B29" s="18"/>
      <c r="C29" s="43" t="s">
        <v>27</v>
      </c>
      <c r="D29" s="32">
        <v>0</v>
      </c>
      <c r="E29" s="33"/>
      <c r="F29" s="34">
        <f>(D29)</f>
        <v>0</v>
      </c>
      <c r="G29" s="33"/>
      <c r="H29" s="35"/>
      <c r="I29" s="72">
        <f t="shared" si="0"/>
        <v>0</v>
      </c>
      <c r="J29" s="20"/>
    </row>
    <row r="30" spans="2:11" ht="14.25" x14ac:dyDescent="0.2">
      <c r="B30" s="18"/>
      <c r="C30" s="43" t="s">
        <v>15</v>
      </c>
      <c r="D30" s="32">
        <v>600.12</v>
      </c>
      <c r="E30" s="33"/>
      <c r="F30" s="34">
        <f>(D30/D8)*G8</f>
        <v>400.08000000000004</v>
      </c>
      <c r="G30" s="33"/>
      <c r="H30" s="35"/>
      <c r="I30" s="36">
        <f t="shared" si="0"/>
        <v>200.03999999999996</v>
      </c>
      <c r="J30" s="20"/>
    </row>
    <row r="31" spans="2:11" ht="15" customHeight="1" x14ac:dyDescent="0.2">
      <c r="B31" s="18"/>
      <c r="C31" s="44" t="s">
        <v>16</v>
      </c>
      <c r="D31" s="37">
        <f>SUM(D16:D30)</f>
        <v>1830.79</v>
      </c>
      <c r="E31" s="38"/>
      <c r="F31" s="37">
        <f>SUM(F16:F30)</f>
        <v>1220.5266666666666</v>
      </c>
      <c r="G31" s="38"/>
      <c r="H31" s="39"/>
      <c r="I31" s="40">
        <f>SUM(I16:I30)</f>
        <v>610.26333333333332</v>
      </c>
      <c r="J31" s="20"/>
    </row>
    <row r="32" spans="2:11" ht="9.75" customHeight="1" x14ac:dyDescent="0.2">
      <c r="B32" s="18"/>
      <c r="C32" s="107"/>
      <c r="D32" s="107"/>
      <c r="E32" s="107"/>
      <c r="F32" s="107"/>
      <c r="G32" s="107"/>
      <c r="H32" s="107"/>
      <c r="I32" s="107"/>
      <c r="J32" s="20"/>
    </row>
    <row r="33" spans="2:12" ht="14.25" x14ac:dyDescent="0.2">
      <c r="B33" s="18"/>
      <c r="C33" s="117" t="s">
        <v>36</v>
      </c>
      <c r="D33" s="117"/>
      <c r="E33" s="117"/>
      <c r="F33" s="117"/>
      <c r="G33" s="117"/>
      <c r="H33" s="117"/>
      <c r="I33" s="117"/>
      <c r="J33" s="20"/>
    </row>
    <row r="34" spans="2:12" ht="27" customHeight="1" x14ac:dyDescent="0.2">
      <c r="B34" s="18"/>
      <c r="C34" s="41" t="s">
        <v>6</v>
      </c>
      <c r="D34" s="106" t="s">
        <v>26</v>
      </c>
      <c r="E34" s="106"/>
      <c r="F34" s="106" t="s">
        <v>25</v>
      </c>
      <c r="G34" s="106"/>
      <c r="H34" s="106" t="s">
        <v>4</v>
      </c>
      <c r="I34" s="106"/>
      <c r="J34" s="20"/>
    </row>
    <row r="35" spans="2:12" ht="14.25" x14ac:dyDescent="0.2">
      <c r="B35" s="18"/>
      <c r="C35" s="43" t="s">
        <v>28</v>
      </c>
      <c r="D35" s="32">
        <v>182.59</v>
      </c>
      <c r="E35" s="36"/>
      <c r="F35" s="34">
        <f>D35/30*G8</f>
        <v>121.72666666666666</v>
      </c>
      <c r="G35" s="36"/>
      <c r="H35" s="37"/>
      <c r="I35" s="36">
        <f>D35-F35</f>
        <v>60.863333333333344</v>
      </c>
      <c r="J35" s="20"/>
    </row>
    <row r="36" spans="2:12" ht="14.25" x14ac:dyDescent="0.2">
      <c r="B36" s="18"/>
      <c r="C36" s="43" t="s">
        <v>29</v>
      </c>
      <c r="D36" s="32">
        <v>124.49</v>
      </c>
      <c r="E36" s="36"/>
      <c r="F36" s="34">
        <f>D36/30*G8</f>
        <v>82.993333333333339</v>
      </c>
      <c r="G36" s="36"/>
      <c r="H36" s="37"/>
      <c r="I36" s="36">
        <f>D36-F36</f>
        <v>41.496666666666655</v>
      </c>
      <c r="J36" s="20"/>
    </row>
    <row r="37" spans="2:12" ht="18.75" customHeight="1" x14ac:dyDescent="0.2">
      <c r="B37" s="18"/>
      <c r="C37" s="44" t="s">
        <v>16</v>
      </c>
      <c r="D37" s="37">
        <f>SUM(D35:D36)</f>
        <v>307.08</v>
      </c>
      <c r="E37" s="38"/>
      <c r="F37" s="37">
        <f>SUM(F35:F36)</f>
        <v>204.72</v>
      </c>
      <c r="G37" s="38"/>
      <c r="H37" s="45"/>
      <c r="I37" s="40">
        <f>SUM(I35:I36)</f>
        <v>102.36</v>
      </c>
      <c r="J37" s="20"/>
    </row>
    <row r="38" spans="2:12" ht="24" customHeight="1" x14ac:dyDescent="0.2">
      <c r="B38" s="18"/>
      <c r="C38" s="59" t="s">
        <v>46</v>
      </c>
      <c r="D38" s="75">
        <f>(D31+D37)</f>
        <v>2137.87</v>
      </c>
      <c r="E38" s="46"/>
      <c r="F38" s="47"/>
      <c r="G38" s="46"/>
      <c r="H38" s="48"/>
      <c r="I38" s="47"/>
      <c r="J38" s="20"/>
    </row>
    <row r="39" spans="2:12" ht="9" customHeight="1" x14ac:dyDescent="0.2">
      <c r="B39" s="18"/>
      <c r="C39" s="107"/>
      <c r="D39" s="107"/>
      <c r="E39" s="107"/>
      <c r="F39" s="107"/>
      <c r="G39" s="107"/>
      <c r="H39" s="107"/>
      <c r="I39" s="107"/>
      <c r="J39" s="20"/>
    </row>
    <row r="40" spans="2:12" ht="14.25" x14ac:dyDescent="0.2">
      <c r="B40" s="18"/>
      <c r="C40" s="117" t="s">
        <v>34</v>
      </c>
      <c r="D40" s="117"/>
      <c r="E40" s="117"/>
      <c r="F40" s="117"/>
      <c r="G40" s="117"/>
      <c r="H40" s="117"/>
      <c r="I40" s="117"/>
      <c r="J40" s="20"/>
    </row>
    <row r="41" spans="2:12" ht="28.5" x14ac:dyDescent="0.2">
      <c r="B41" s="18"/>
      <c r="C41" s="41" t="s">
        <v>6</v>
      </c>
      <c r="D41" s="106" t="s">
        <v>17</v>
      </c>
      <c r="E41" s="106"/>
      <c r="F41" s="106" t="s">
        <v>18</v>
      </c>
      <c r="G41" s="106"/>
      <c r="H41" s="106" t="s">
        <v>4</v>
      </c>
      <c r="I41" s="106"/>
      <c r="J41" s="20"/>
      <c r="L41" s="90" t="s">
        <v>88</v>
      </c>
    </row>
    <row r="42" spans="2:12" ht="15" x14ac:dyDescent="0.2">
      <c r="B42" s="18"/>
      <c r="C42" s="43" t="s">
        <v>19</v>
      </c>
      <c r="D42" s="74">
        <v>105.89</v>
      </c>
      <c r="E42" s="49"/>
      <c r="F42" s="34">
        <f>(D42/D8)*G8</f>
        <v>70.593333333333334</v>
      </c>
      <c r="G42" s="49"/>
      <c r="H42" s="50"/>
      <c r="I42" s="36">
        <f>(D42-F42)</f>
        <v>35.296666666666667</v>
      </c>
      <c r="J42" s="20"/>
      <c r="L42" s="91" t="s">
        <v>89</v>
      </c>
    </row>
    <row r="43" spans="2:12" ht="15" x14ac:dyDescent="0.2">
      <c r="B43" s="18"/>
      <c r="C43" s="43" t="s">
        <v>20</v>
      </c>
      <c r="D43" s="32">
        <v>11.35</v>
      </c>
      <c r="E43" s="49"/>
      <c r="F43" s="34">
        <f>(D43/D8)*G8</f>
        <v>7.5666666666666664</v>
      </c>
      <c r="G43" s="49"/>
      <c r="H43" s="187">
        <f>(D43-F43)</f>
        <v>3.7833333333333332</v>
      </c>
      <c r="I43" s="188"/>
      <c r="J43" s="21"/>
      <c r="L43" s="91" t="s">
        <v>90</v>
      </c>
    </row>
    <row r="44" spans="2:12" ht="15" x14ac:dyDescent="0.2">
      <c r="B44" s="18"/>
      <c r="C44" s="60" t="s">
        <v>30</v>
      </c>
      <c r="D44" s="32">
        <v>149.38999999999999</v>
      </c>
      <c r="E44" s="36"/>
      <c r="F44" s="34">
        <f>D44/30*G8</f>
        <v>99.59333333333332</v>
      </c>
      <c r="G44" s="36"/>
      <c r="H44" s="213">
        <f>D44-F44</f>
        <v>49.796666666666667</v>
      </c>
      <c r="I44" s="214"/>
      <c r="J44" s="21"/>
      <c r="L44" s="91" t="s">
        <v>91</v>
      </c>
    </row>
    <row r="45" spans="2:12" ht="15" x14ac:dyDescent="0.2">
      <c r="B45" s="18"/>
      <c r="C45" s="60" t="s">
        <v>31</v>
      </c>
      <c r="D45" s="74">
        <v>82.99</v>
      </c>
      <c r="E45" s="72"/>
      <c r="F45" s="76">
        <f>(D45)</f>
        <v>82.99</v>
      </c>
      <c r="G45" s="72"/>
      <c r="H45" s="176">
        <f>D45-F45</f>
        <v>0</v>
      </c>
      <c r="I45" s="177"/>
      <c r="J45" s="21"/>
      <c r="L45" s="91" t="s">
        <v>92</v>
      </c>
    </row>
    <row r="46" spans="2:12" ht="14.25" x14ac:dyDescent="0.2">
      <c r="B46" s="18"/>
      <c r="C46" s="43" t="s">
        <v>28</v>
      </c>
      <c r="D46" s="32">
        <f>(D35)</f>
        <v>182.59</v>
      </c>
      <c r="E46" s="36"/>
      <c r="F46" s="34">
        <f>D46/30*G8</f>
        <v>121.72666666666666</v>
      </c>
      <c r="G46" s="36"/>
      <c r="H46" s="213">
        <f>D46-F46</f>
        <v>60.863333333333344</v>
      </c>
      <c r="I46" s="214"/>
      <c r="J46" s="21"/>
    </row>
    <row r="47" spans="2:12" ht="14.25" x14ac:dyDescent="0.2">
      <c r="B47" s="18"/>
      <c r="C47" s="43" t="s">
        <v>29</v>
      </c>
      <c r="D47" s="74">
        <f>(D36)</f>
        <v>124.49</v>
      </c>
      <c r="E47" s="72"/>
      <c r="F47" s="76">
        <f>(D47)</f>
        <v>124.49</v>
      </c>
      <c r="G47" s="72"/>
      <c r="H47" s="176">
        <f>D47-F47</f>
        <v>0</v>
      </c>
      <c r="I47" s="177"/>
      <c r="J47" s="21"/>
    </row>
    <row r="48" spans="2:12" ht="14.25" x14ac:dyDescent="0.2">
      <c r="B48" s="18"/>
      <c r="C48" s="43"/>
      <c r="D48" s="32"/>
      <c r="E48" s="49"/>
      <c r="F48" s="34"/>
      <c r="G48" s="49"/>
      <c r="H48" s="50"/>
      <c r="I48" s="36"/>
      <c r="J48" s="20"/>
    </row>
    <row r="49" spans="2:12" ht="14.25" x14ac:dyDescent="0.2">
      <c r="B49" s="18"/>
      <c r="C49" s="44" t="s">
        <v>16</v>
      </c>
      <c r="D49" s="37">
        <f>SUM(D42:D48)</f>
        <v>656.7</v>
      </c>
      <c r="E49" s="38"/>
      <c r="F49" s="37">
        <f>SUM(F42:F48)</f>
        <v>506.96000000000004</v>
      </c>
      <c r="G49" s="38"/>
      <c r="H49" s="39"/>
      <c r="I49" s="40">
        <f>SUM(H42:I47)</f>
        <v>149.74</v>
      </c>
      <c r="J49" s="20"/>
    </row>
    <row r="50" spans="2:12" ht="12.75" customHeight="1" x14ac:dyDescent="0.2">
      <c r="B50" s="18"/>
      <c r="C50" s="88"/>
      <c r="D50" s="88"/>
      <c r="E50" s="88"/>
      <c r="F50" s="88"/>
      <c r="G50" s="88"/>
      <c r="H50" s="88"/>
      <c r="I50" s="88"/>
      <c r="J50" s="20"/>
    </row>
    <row r="51" spans="2:12" ht="14.25" x14ac:dyDescent="0.2">
      <c r="B51" s="18"/>
      <c r="C51" s="133" t="s">
        <v>87</v>
      </c>
      <c r="D51" s="135"/>
      <c r="E51" s="218">
        <f>(I31+I37)</f>
        <v>712.62333333333333</v>
      </c>
      <c r="F51" s="219"/>
      <c r="G51" s="58"/>
      <c r="H51" s="58"/>
      <c r="I51" s="58"/>
      <c r="J51" s="20"/>
    </row>
    <row r="52" spans="2:12" ht="24" customHeight="1" x14ac:dyDescent="0.2">
      <c r="B52" s="18"/>
      <c r="C52" s="220" t="s">
        <v>37</v>
      </c>
      <c r="D52" s="221"/>
      <c r="E52" s="221"/>
      <c r="F52" s="221"/>
      <c r="G52" s="221"/>
      <c r="H52" s="222"/>
      <c r="I52" s="61">
        <f>I31+I37-I42-H43-H44-H46</f>
        <v>562.88333333333344</v>
      </c>
      <c r="J52" s="22"/>
      <c r="L52" s="175" t="s">
        <v>102</v>
      </c>
    </row>
    <row r="53" spans="2:12" ht="108.75" customHeight="1" x14ac:dyDescent="0.2">
      <c r="B53" s="18"/>
      <c r="C53" s="215" t="s">
        <v>99</v>
      </c>
      <c r="D53" s="216"/>
      <c r="E53" s="216"/>
      <c r="F53" s="216"/>
      <c r="G53" s="216"/>
      <c r="H53" s="216"/>
      <c r="I53" s="217"/>
      <c r="J53" s="20"/>
      <c r="L53" s="175"/>
    </row>
    <row r="54" spans="2:12" ht="7.5" customHeight="1" x14ac:dyDescent="0.2">
      <c r="B54" s="18"/>
      <c r="C54" s="9"/>
      <c r="D54" s="9"/>
      <c r="E54" s="9"/>
      <c r="F54" s="9"/>
      <c r="G54" s="9"/>
      <c r="H54" s="9"/>
      <c r="I54" s="9"/>
      <c r="J54" s="20"/>
      <c r="L54" s="175"/>
    </row>
    <row r="55" spans="2:12" ht="9" customHeight="1" x14ac:dyDescent="0.2">
      <c r="B55" s="18"/>
      <c r="C55" s="23"/>
      <c r="D55" s="23"/>
      <c r="E55" s="23"/>
      <c r="F55" s="23"/>
      <c r="G55" s="23"/>
      <c r="H55" s="23"/>
      <c r="I55" s="23"/>
      <c r="J55" s="20"/>
      <c r="L55" s="175"/>
    </row>
    <row r="56" spans="2:12" ht="23.25" customHeight="1" x14ac:dyDescent="0.2">
      <c r="B56" s="18"/>
      <c r="C56" s="23"/>
      <c r="D56" s="143" t="s">
        <v>38</v>
      </c>
      <c r="E56" s="144"/>
      <c r="F56" s="23"/>
      <c r="G56" s="145" t="s">
        <v>39</v>
      </c>
      <c r="H56" s="146"/>
      <c r="I56" s="147"/>
      <c r="J56" s="20"/>
      <c r="L56" s="175"/>
    </row>
    <row r="57" spans="2:12" ht="15" customHeight="1" x14ac:dyDescent="0.2">
      <c r="B57" s="18"/>
      <c r="C57" s="24" t="s">
        <v>82</v>
      </c>
      <c r="D57" s="181"/>
      <c r="E57" s="181"/>
      <c r="F57" s="25"/>
      <c r="G57" s="178"/>
      <c r="H57" s="178"/>
      <c r="I57" s="178"/>
      <c r="J57" s="20"/>
      <c r="L57" s="175"/>
    </row>
    <row r="58" spans="2:12" ht="15" customHeight="1" x14ac:dyDescent="0.2">
      <c r="B58" s="18"/>
      <c r="C58" s="24" t="s">
        <v>76</v>
      </c>
      <c r="D58" s="180"/>
      <c r="E58" s="181"/>
      <c r="F58" s="25"/>
      <c r="G58" s="180"/>
      <c r="H58" s="181"/>
      <c r="I58" s="181"/>
      <c r="J58" s="20"/>
      <c r="L58" s="175"/>
    </row>
    <row r="59" spans="2:12" ht="15" customHeight="1" x14ac:dyDescent="0.2">
      <c r="B59" s="18"/>
      <c r="C59" s="24" t="s">
        <v>83</v>
      </c>
      <c r="D59" s="212"/>
      <c r="E59" s="212"/>
      <c r="F59" s="19"/>
      <c r="G59" s="212"/>
      <c r="H59" s="212"/>
      <c r="I59" s="212"/>
      <c r="J59" s="20"/>
      <c r="L59" s="175"/>
    </row>
    <row r="60" spans="2:12" ht="13.5" thickBot="1" x14ac:dyDescent="0.25">
      <c r="B60" s="26"/>
      <c r="C60" s="27"/>
      <c r="D60" s="27"/>
      <c r="E60" s="27"/>
      <c r="F60" s="27"/>
      <c r="G60" s="27"/>
      <c r="H60" s="27"/>
      <c r="I60" s="27"/>
      <c r="J60" s="28"/>
      <c r="L60" s="175"/>
    </row>
  </sheetData>
  <mergeCells count="54">
    <mergeCell ref="C40:I40"/>
    <mergeCell ref="D41:E41"/>
    <mergeCell ref="H43:I43"/>
    <mergeCell ref="H44:I44"/>
    <mergeCell ref="F41:G41"/>
    <mergeCell ref="H41:I41"/>
    <mergeCell ref="C39:I39"/>
    <mergeCell ref="D6:E6"/>
    <mergeCell ref="G6:I6"/>
    <mergeCell ref="D7:E7"/>
    <mergeCell ref="D9:E9"/>
    <mergeCell ref="D10:E10"/>
    <mergeCell ref="G12:I12"/>
    <mergeCell ref="F11:F12"/>
    <mergeCell ref="C32:I32"/>
    <mergeCell ref="C33:I33"/>
    <mergeCell ref="D34:E34"/>
    <mergeCell ref="F34:G34"/>
    <mergeCell ref="H34:I34"/>
    <mergeCell ref="D8:E8"/>
    <mergeCell ref="G8:I8"/>
    <mergeCell ref="G7:I7"/>
    <mergeCell ref="F9:F10"/>
    <mergeCell ref="G9:I10"/>
    <mergeCell ref="C14:I14"/>
    <mergeCell ref="D15:E15"/>
    <mergeCell ref="C1:I1"/>
    <mergeCell ref="C2:I2"/>
    <mergeCell ref="C3:I3"/>
    <mergeCell ref="G4:I4"/>
    <mergeCell ref="D5:E5"/>
    <mergeCell ref="G5:I5"/>
    <mergeCell ref="F15:G15"/>
    <mergeCell ref="H15:I15"/>
    <mergeCell ref="D11:E11"/>
    <mergeCell ref="D12:E12"/>
    <mergeCell ref="G11:I11"/>
    <mergeCell ref="C13:I13"/>
    <mergeCell ref="H45:I45"/>
    <mergeCell ref="H46:I46"/>
    <mergeCell ref="H47:I47"/>
    <mergeCell ref="D56:E56"/>
    <mergeCell ref="G56:I56"/>
    <mergeCell ref="C53:I53"/>
    <mergeCell ref="E51:F51"/>
    <mergeCell ref="C51:D51"/>
    <mergeCell ref="C52:H52"/>
    <mergeCell ref="L52:L60"/>
    <mergeCell ref="D59:E59"/>
    <mergeCell ref="G59:I59"/>
    <mergeCell ref="D57:E57"/>
    <mergeCell ref="G57:I57"/>
    <mergeCell ref="D58:E58"/>
    <mergeCell ref="G58:I58"/>
  </mergeCells>
  <phoneticPr fontId="26" type="noConversion"/>
  <printOptions horizontalCentered="1"/>
  <pageMargins left="0.25" right="0.25" top="0.75" bottom="0.75" header="0.3" footer="0.3"/>
  <pageSetup paperSize="9" scale="71"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B1:O57"/>
  <sheetViews>
    <sheetView zoomScaleNormal="100" workbookViewId="0">
      <selection activeCell="L51" sqref="L51:L53"/>
    </sheetView>
  </sheetViews>
  <sheetFormatPr defaultRowHeight="12.75" x14ac:dyDescent="0.2"/>
  <cols>
    <col min="1" max="1" width="1.85546875" style="4" customWidth="1"/>
    <col min="2" max="2" width="1.42578125" style="4" customWidth="1"/>
    <col min="3" max="3" width="27.42578125" style="4" customWidth="1"/>
    <col min="4" max="4" width="18.85546875" style="4" customWidth="1"/>
    <col min="5" max="5" width="15.140625" style="4" customWidth="1"/>
    <col min="6" max="6" width="24.85546875" style="4" customWidth="1"/>
    <col min="7" max="7" width="2" style="4" customWidth="1"/>
    <col min="8" max="8" width="4.28515625" style="4" customWidth="1"/>
    <col min="9" max="9" width="29.7109375" style="4" customWidth="1"/>
    <col min="10" max="10" width="2.5703125" style="4" customWidth="1"/>
    <col min="11" max="11" width="2.7109375" style="4" customWidth="1"/>
    <col min="12" max="12" width="35.42578125" style="4" bestFit="1" customWidth="1"/>
    <col min="13" max="16384" width="9.140625" style="4"/>
  </cols>
  <sheetData>
    <row r="1" spans="2:10" ht="15.75" x14ac:dyDescent="0.2">
      <c r="C1" s="189" t="s">
        <v>22</v>
      </c>
      <c r="D1" s="189"/>
      <c r="E1" s="189"/>
      <c r="F1" s="189"/>
      <c r="G1" s="189"/>
      <c r="H1" s="189"/>
      <c r="I1" s="189"/>
    </row>
    <row r="2" spans="2:10" ht="16.5" thickBot="1" x14ac:dyDescent="0.25">
      <c r="C2" s="189" t="s">
        <v>81</v>
      </c>
      <c r="D2" s="189"/>
      <c r="E2" s="189"/>
      <c r="F2" s="189"/>
      <c r="G2" s="189"/>
      <c r="H2" s="189"/>
      <c r="I2" s="189"/>
    </row>
    <row r="3" spans="2:10" ht="7.5" customHeight="1" x14ac:dyDescent="0.2">
      <c r="B3" s="16"/>
      <c r="C3" s="95"/>
      <c r="D3" s="95"/>
      <c r="E3" s="95"/>
      <c r="F3" s="95"/>
      <c r="G3" s="95"/>
      <c r="H3" s="95"/>
      <c r="I3" s="95"/>
      <c r="J3" s="17"/>
    </row>
    <row r="4" spans="2:10" ht="15.75" x14ac:dyDescent="0.2">
      <c r="B4" s="18"/>
      <c r="C4" s="1" t="s">
        <v>0</v>
      </c>
      <c r="D4" s="19"/>
      <c r="E4" s="19"/>
      <c r="F4" s="2" t="s">
        <v>60</v>
      </c>
      <c r="G4" s="191" t="s">
        <v>73</v>
      </c>
      <c r="H4" s="191"/>
      <c r="I4" s="191"/>
      <c r="J4" s="20"/>
    </row>
    <row r="5" spans="2:10" ht="13.5" x14ac:dyDescent="0.2">
      <c r="B5" s="18"/>
      <c r="C5" s="1" t="s">
        <v>1</v>
      </c>
      <c r="D5" s="99"/>
      <c r="E5" s="99"/>
      <c r="F5" s="2" t="s">
        <v>21</v>
      </c>
      <c r="G5" s="192"/>
      <c r="H5" s="193"/>
      <c r="I5" s="194"/>
      <c r="J5" s="20"/>
    </row>
    <row r="6" spans="2:10" ht="13.5" x14ac:dyDescent="0.2">
      <c r="B6" s="18"/>
      <c r="C6" s="1" t="s">
        <v>54</v>
      </c>
      <c r="D6" s="99"/>
      <c r="E6" s="99"/>
      <c r="F6" s="2" t="s">
        <v>84</v>
      </c>
      <c r="G6" s="153"/>
      <c r="H6" s="153"/>
      <c r="I6" s="153"/>
      <c r="J6" s="20"/>
    </row>
    <row r="7" spans="2:10" ht="13.5" x14ac:dyDescent="0.2">
      <c r="B7" s="18"/>
      <c r="C7" s="1" t="s">
        <v>68</v>
      </c>
      <c r="D7" s="99"/>
      <c r="E7" s="99"/>
      <c r="F7" s="2" t="s">
        <v>56</v>
      </c>
      <c r="G7" s="153"/>
      <c r="H7" s="153"/>
      <c r="I7" s="153"/>
      <c r="J7" s="20"/>
    </row>
    <row r="8" spans="2:10" ht="13.5" x14ac:dyDescent="0.2">
      <c r="B8" s="18"/>
      <c r="C8" s="1" t="s">
        <v>23</v>
      </c>
      <c r="D8" s="204">
        <v>30</v>
      </c>
      <c r="E8" s="205"/>
      <c r="F8" s="1" t="s">
        <v>57</v>
      </c>
      <c r="G8" s="232">
        <v>30</v>
      </c>
      <c r="H8" s="232"/>
      <c r="I8" s="232"/>
      <c r="J8" s="20"/>
    </row>
    <row r="9" spans="2:10" ht="13.5" customHeight="1" x14ac:dyDescent="0.2">
      <c r="B9" s="18"/>
      <c r="C9" s="1" t="s">
        <v>58</v>
      </c>
      <c r="D9" s="118" t="s">
        <v>93</v>
      </c>
      <c r="E9" s="119"/>
      <c r="F9" s="140" t="s">
        <v>65</v>
      </c>
      <c r="G9" s="233"/>
      <c r="H9" s="234"/>
      <c r="I9" s="235"/>
      <c r="J9" s="20"/>
    </row>
    <row r="10" spans="2:10" ht="13.5" customHeight="1" x14ac:dyDescent="0.2">
      <c r="B10" s="18"/>
      <c r="C10" s="1" t="s">
        <v>59</v>
      </c>
      <c r="D10" s="211">
        <f>(I51)</f>
        <v>2142.9599999999996</v>
      </c>
      <c r="E10" s="119"/>
      <c r="F10" s="141"/>
      <c r="G10" s="236"/>
      <c r="H10" s="237"/>
      <c r="I10" s="238"/>
      <c r="J10" s="20"/>
    </row>
    <row r="11" spans="2:10" ht="13.5" customHeight="1" x14ac:dyDescent="0.2">
      <c r="B11" s="18"/>
      <c r="C11" s="1" t="s">
        <v>61</v>
      </c>
      <c r="D11" s="118" t="s">
        <v>94</v>
      </c>
      <c r="E11" s="119"/>
      <c r="F11" s="148" t="s">
        <v>62</v>
      </c>
      <c r="G11" s="118" t="s">
        <v>103</v>
      </c>
      <c r="H11" s="150"/>
      <c r="I11" s="119"/>
      <c r="J11" s="20"/>
    </row>
    <row r="12" spans="2:10" ht="13.5" customHeight="1" x14ac:dyDescent="0.2">
      <c r="B12" s="18"/>
      <c r="C12" s="1" t="s">
        <v>63</v>
      </c>
      <c r="D12" s="118" t="s">
        <v>95</v>
      </c>
      <c r="E12" s="119"/>
      <c r="F12" s="149"/>
      <c r="G12" s="118">
        <v>6000062</v>
      </c>
      <c r="H12" s="150"/>
      <c r="I12" s="119"/>
      <c r="J12" s="20"/>
    </row>
    <row r="13" spans="2:10" ht="13.5" x14ac:dyDescent="0.2">
      <c r="B13" s="18"/>
      <c r="C13" s="105" t="s">
        <v>35</v>
      </c>
      <c r="D13" s="105"/>
      <c r="E13" s="105"/>
      <c r="F13" s="105"/>
      <c r="G13" s="105"/>
      <c r="H13" s="105"/>
      <c r="I13" s="105"/>
      <c r="J13" s="20"/>
    </row>
    <row r="14" spans="2:10" ht="38.25" customHeight="1" x14ac:dyDescent="0.2">
      <c r="B14" s="18"/>
      <c r="C14" s="41" t="s">
        <v>6</v>
      </c>
      <c r="D14" s="106" t="s">
        <v>5</v>
      </c>
      <c r="E14" s="106"/>
      <c r="F14" s="106" t="s">
        <v>3</v>
      </c>
      <c r="G14" s="106"/>
      <c r="H14" s="106" t="s">
        <v>4</v>
      </c>
      <c r="I14" s="106"/>
      <c r="J14" s="20"/>
    </row>
    <row r="15" spans="2:10" ht="14.25" x14ac:dyDescent="0.2">
      <c r="B15" s="18"/>
      <c r="C15" s="42" t="s">
        <v>7</v>
      </c>
      <c r="D15" s="32">
        <v>52.06</v>
      </c>
      <c r="E15" s="33"/>
      <c r="F15" s="34">
        <f>(D15/D8)*G8</f>
        <v>52.06</v>
      </c>
      <c r="G15" s="33"/>
      <c r="H15" s="35"/>
      <c r="I15" s="36">
        <f>D15-F15</f>
        <v>0</v>
      </c>
      <c r="J15" s="20"/>
    </row>
    <row r="16" spans="2:10" ht="14.25" x14ac:dyDescent="0.2">
      <c r="B16" s="18"/>
      <c r="C16" s="43" t="s">
        <v>8</v>
      </c>
      <c r="D16" s="32">
        <v>987.98</v>
      </c>
      <c r="E16" s="33"/>
      <c r="F16" s="34">
        <f>(D16/D8)*G8</f>
        <v>987.98000000000013</v>
      </c>
      <c r="G16" s="33"/>
      <c r="H16" s="35"/>
      <c r="I16" s="36">
        <f>D16-F16</f>
        <v>0</v>
      </c>
      <c r="J16" s="20"/>
    </row>
    <row r="17" spans="2:11" ht="14.25" x14ac:dyDescent="0.2">
      <c r="B17" s="18"/>
      <c r="C17" s="43" t="s">
        <v>9</v>
      </c>
      <c r="D17" s="32">
        <v>0</v>
      </c>
      <c r="E17" s="33"/>
      <c r="F17" s="34">
        <f>(D17/D8)*G8</f>
        <v>0</v>
      </c>
      <c r="G17" s="33"/>
      <c r="H17" s="35"/>
      <c r="I17" s="36">
        <f t="shared" ref="I17:I29" si="0">D17-F17</f>
        <v>0</v>
      </c>
      <c r="J17" s="20"/>
    </row>
    <row r="18" spans="2:11" ht="14.25" x14ac:dyDescent="0.2">
      <c r="B18" s="18"/>
      <c r="C18" s="43" t="s">
        <v>10</v>
      </c>
      <c r="D18" s="32">
        <v>169.83</v>
      </c>
      <c r="E18" s="33"/>
      <c r="F18" s="34">
        <f>(D18/D8)*G8</f>
        <v>169.83</v>
      </c>
      <c r="G18" s="33"/>
      <c r="H18" s="35"/>
      <c r="I18" s="36">
        <f t="shared" si="0"/>
        <v>0</v>
      </c>
      <c r="J18" s="20"/>
    </row>
    <row r="19" spans="2:11" ht="14.25" x14ac:dyDescent="0.2">
      <c r="B19" s="18"/>
      <c r="C19" s="43" t="s">
        <v>11</v>
      </c>
      <c r="D19" s="32">
        <v>0</v>
      </c>
      <c r="E19" s="33"/>
      <c r="F19" s="34">
        <f>(D19/D8)*G8</f>
        <v>0</v>
      </c>
      <c r="G19" s="33"/>
      <c r="H19" s="35"/>
      <c r="I19" s="36">
        <f t="shared" si="0"/>
        <v>0</v>
      </c>
      <c r="J19" s="20"/>
    </row>
    <row r="20" spans="2:11" ht="14.25" x14ac:dyDescent="0.2">
      <c r="B20" s="18"/>
      <c r="C20" s="43" t="s">
        <v>33</v>
      </c>
      <c r="D20" s="32">
        <v>0</v>
      </c>
      <c r="E20" s="33"/>
      <c r="F20" s="34">
        <f>(D20)</f>
        <v>0</v>
      </c>
      <c r="G20" s="33"/>
      <c r="H20" s="35"/>
      <c r="I20" s="72">
        <f t="shared" si="0"/>
        <v>0</v>
      </c>
      <c r="J20" s="20"/>
    </row>
    <row r="21" spans="2:11" ht="14.25" x14ac:dyDescent="0.2">
      <c r="B21" s="18"/>
      <c r="C21" s="43" t="s">
        <v>42</v>
      </c>
      <c r="D21" s="32">
        <v>0</v>
      </c>
      <c r="E21" s="33"/>
      <c r="F21" s="34">
        <f>(D21)</f>
        <v>0</v>
      </c>
      <c r="G21" s="33"/>
      <c r="H21" s="35"/>
      <c r="I21" s="72">
        <f t="shared" si="0"/>
        <v>0</v>
      </c>
      <c r="J21" s="20"/>
    </row>
    <row r="22" spans="2:11" ht="14.25" x14ac:dyDescent="0.2">
      <c r="B22" s="18"/>
      <c r="C22" s="43" t="s">
        <v>12</v>
      </c>
      <c r="D22" s="32">
        <v>0</v>
      </c>
      <c r="E22" s="33"/>
      <c r="F22" s="34">
        <f>(D22/D8)*G8</f>
        <v>0</v>
      </c>
      <c r="G22" s="33"/>
      <c r="H22" s="35"/>
      <c r="I22" s="36">
        <f t="shared" si="0"/>
        <v>0</v>
      </c>
      <c r="J22" s="20"/>
    </row>
    <row r="23" spans="2:11" ht="14.25" x14ac:dyDescent="0.2">
      <c r="B23" s="18"/>
      <c r="C23" s="43" t="s">
        <v>13</v>
      </c>
      <c r="D23" s="32">
        <v>0</v>
      </c>
      <c r="E23" s="33"/>
      <c r="F23" s="34">
        <f>(D23/D8)*G8</f>
        <v>0</v>
      </c>
      <c r="G23" s="33"/>
      <c r="H23" s="35"/>
      <c r="I23" s="36">
        <f t="shared" si="0"/>
        <v>0</v>
      </c>
      <c r="J23" s="20"/>
    </row>
    <row r="24" spans="2:11" ht="14.25" x14ac:dyDescent="0.2">
      <c r="B24" s="18"/>
      <c r="C24" s="43" t="s">
        <v>14</v>
      </c>
      <c r="D24" s="32">
        <v>0</v>
      </c>
      <c r="E24" s="33"/>
      <c r="F24" s="34">
        <f>(D24/D8*G8)</f>
        <v>0</v>
      </c>
      <c r="G24" s="33"/>
      <c r="H24" s="35"/>
      <c r="I24" s="36">
        <f t="shared" si="0"/>
        <v>0</v>
      </c>
      <c r="J24" s="20"/>
    </row>
    <row r="25" spans="2:11" ht="14.25" x14ac:dyDescent="0.2">
      <c r="B25" s="18"/>
      <c r="C25" s="43" t="s">
        <v>51</v>
      </c>
      <c r="D25" s="32">
        <v>0</v>
      </c>
      <c r="E25" s="33"/>
      <c r="F25" s="34">
        <f>(D25/D8)*G8</f>
        <v>0</v>
      </c>
      <c r="G25" s="33"/>
      <c r="H25" s="35"/>
      <c r="I25" s="36">
        <f t="shared" si="0"/>
        <v>0</v>
      </c>
      <c r="J25" s="20"/>
    </row>
    <row r="26" spans="2:11" ht="14.25" x14ac:dyDescent="0.2">
      <c r="B26" s="18"/>
      <c r="C26" s="43" t="s">
        <v>52</v>
      </c>
      <c r="D26" s="32">
        <v>540.12</v>
      </c>
      <c r="E26" s="33"/>
      <c r="F26" s="34">
        <f>(D26/D8)*G8</f>
        <v>540.12</v>
      </c>
      <c r="G26" s="33"/>
      <c r="H26" s="35"/>
      <c r="I26" s="36">
        <f t="shared" si="0"/>
        <v>0</v>
      </c>
      <c r="J26" s="20"/>
    </row>
    <row r="27" spans="2:11" ht="14.25" x14ac:dyDescent="0.2">
      <c r="B27" s="18"/>
      <c r="C27" s="43" t="s">
        <v>32</v>
      </c>
      <c r="D27" s="32">
        <v>58.45</v>
      </c>
      <c r="E27" s="33"/>
      <c r="F27" s="34">
        <f>(D27/D8)*G8</f>
        <v>58.45</v>
      </c>
      <c r="G27" s="33"/>
      <c r="H27" s="35"/>
      <c r="I27" s="36">
        <f t="shared" si="0"/>
        <v>0</v>
      </c>
      <c r="J27" s="20"/>
      <c r="K27" s="6"/>
    </row>
    <row r="28" spans="2:11" ht="14.25" x14ac:dyDescent="0.2">
      <c r="B28" s="18"/>
      <c r="C28" s="43" t="s">
        <v>27</v>
      </c>
      <c r="D28" s="32">
        <v>110.94</v>
      </c>
      <c r="E28" s="33"/>
      <c r="F28" s="34">
        <f>(D28)</f>
        <v>110.94</v>
      </c>
      <c r="G28" s="33"/>
      <c r="H28" s="35"/>
      <c r="I28" s="72">
        <f t="shared" si="0"/>
        <v>0</v>
      </c>
      <c r="J28" s="20"/>
    </row>
    <row r="29" spans="2:11" ht="14.25" x14ac:dyDescent="0.2">
      <c r="B29" s="18"/>
      <c r="C29" s="43" t="s">
        <v>15</v>
      </c>
      <c r="D29" s="32">
        <v>687.42</v>
      </c>
      <c r="E29" s="33"/>
      <c r="F29" s="34">
        <f>(D29/D8)*G8</f>
        <v>687.42</v>
      </c>
      <c r="G29" s="33"/>
      <c r="H29" s="35"/>
      <c r="I29" s="36">
        <f t="shared" si="0"/>
        <v>0</v>
      </c>
      <c r="J29" s="20"/>
    </row>
    <row r="30" spans="2:11" ht="15" customHeight="1" x14ac:dyDescent="0.2">
      <c r="B30" s="18"/>
      <c r="C30" s="44" t="s">
        <v>16</v>
      </c>
      <c r="D30" s="37">
        <f>SUM(D15:D29)</f>
        <v>2606.7999999999997</v>
      </c>
      <c r="E30" s="38"/>
      <c r="F30" s="37">
        <f>SUM(F15:F29)</f>
        <v>2606.8000000000002</v>
      </c>
      <c r="G30" s="38"/>
      <c r="H30" s="39"/>
      <c r="I30" s="40">
        <f>SUM(I15:I29)</f>
        <v>0</v>
      </c>
      <c r="J30" s="20"/>
    </row>
    <row r="31" spans="2:11" ht="9.75" customHeight="1" x14ac:dyDescent="0.2">
      <c r="B31" s="18"/>
      <c r="C31" s="107"/>
      <c r="D31" s="107"/>
      <c r="E31" s="107"/>
      <c r="F31" s="107"/>
      <c r="G31" s="107"/>
      <c r="H31" s="107"/>
      <c r="I31" s="107"/>
      <c r="J31" s="20"/>
    </row>
    <row r="32" spans="2:11" ht="14.25" x14ac:dyDescent="0.2">
      <c r="B32" s="18"/>
      <c r="C32" s="117" t="s">
        <v>36</v>
      </c>
      <c r="D32" s="117"/>
      <c r="E32" s="117"/>
      <c r="F32" s="117"/>
      <c r="G32" s="117"/>
      <c r="H32" s="117"/>
      <c r="I32" s="117"/>
      <c r="J32" s="20"/>
    </row>
    <row r="33" spans="2:15" ht="27" customHeight="1" x14ac:dyDescent="0.2">
      <c r="B33" s="18"/>
      <c r="C33" s="41" t="s">
        <v>6</v>
      </c>
      <c r="D33" s="106" t="s">
        <v>26</v>
      </c>
      <c r="E33" s="106"/>
      <c r="F33" s="106" t="s">
        <v>25</v>
      </c>
      <c r="G33" s="106"/>
      <c r="H33" s="106" t="s">
        <v>4</v>
      </c>
      <c r="I33" s="106"/>
      <c r="J33" s="20"/>
    </row>
    <row r="34" spans="2:15" ht="14.25" x14ac:dyDescent="0.2">
      <c r="B34" s="18"/>
      <c r="C34" s="43" t="s">
        <v>28</v>
      </c>
      <c r="D34" s="32">
        <v>208.01</v>
      </c>
      <c r="E34" s="36"/>
      <c r="F34" s="34">
        <f>D34/30*G8</f>
        <v>208.01</v>
      </c>
      <c r="G34" s="36"/>
      <c r="H34" s="37"/>
      <c r="I34" s="36">
        <f>D34-F34</f>
        <v>0</v>
      </c>
      <c r="J34" s="20"/>
    </row>
    <row r="35" spans="2:15" ht="14.25" x14ac:dyDescent="0.2">
      <c r="B35" s="18"/>
      <c r="C35" s="43" t="s">
        <v>29</v>
      </c>
      <c r="D35" s="32">
        <v>141.83000000000001</v>
      </c>
      <c r="E35" s="36"/>
      <c r="F35" s="64">
        <f>D35/30*G8</f>
        <v>141.83000000000001</v>
      </c>
      <c r="G35" s="36"/>
      <c r="H35" s="37"/>
      <c r="I35" s="36">
        <f>D35-F35</f>
        <v>0</v>
      </c>
      <c r="J35" s="20"/>
    </row>
    <row r="36" spans="2:15" ht="18.75" customHeight="1" x14ac:dyDescent="0.2">
      <c r="B36" s="18"/>
      <c r="C36" s="44" t="s">
        <v>16</v>
      </c>
      <c r="D36" s="37">
        <f>SUM(D34:D35)</f>
        <v>349.84000000000003</v>
      </c>
      <c r="E36" s="38"/>
      <c r="F36" s="37">
        <f>SUM(F34:F35)</f>
        <v>349.84000000000003</v>
      </c>
      <c r="G36" s="38"/>
      <c r="H36" s="45"/>
      <c r="I36" s="40">
        <f>SUM(I34:I35)</f>
        <v>0</v>
      </c>
      <c r="J36" s="20"/>
    </row>
    <row r="37" spans="2:15" ht="24" customHeight="1" x14ac:dyDescent="0.2">
      <c r="B37" s="18"/>
      <c r="C37" s="59" t="s">
        <v>46</v>
      </c>
      <c r="D37" s="75">
        <f>(D30+D36)</f>
        <v>2956.64</v>
      </c>
      <c r="E37" s="46"/>
      <c r="F37" s="47"/>
      <c r="G37" s="46"/>
      <c r="H37" s="48"/>
      <c r="I37" s="47"/>
      <c r="J37" s="20"/>
    </row>
    <row r="38" spans="2:15" ht="9" customHeight="1" x14ac:dyDescent="0.2">
      <c r="B38" s="18"/>
      <c r="C38" s="107"/>
      <c r="D38" s="107"/>
      <c r="E38" s="107"/>
      <c r="F38" s="107"/>
      <c r="G38" s="107"/>
      <c r="H38" s="107"/>
      <c r="I38" s="107"/>
      <c r="J38" s="20"/>
    </row>
    <row r="39" spans="2:15" ht="14.25" x14ac:dyDescent="0.2">
      <c r="B39" s="18"/>
      <c r="C39" s="117" t="s">
        <v>34</v>
      </c>
      <c r="D39" s="117"/>
      <c r="E39" s="117"/>
      <c r="F39" s="117"/>
      <c r="G39" s="117"/>
      <c r="H39" s="117"/>
      <c r="I39" s="117"/>
      <c r="J39" s="20"/>
    </row>
    <row r="40" spans="2:15" ht="28.5" x14ac:dyDescent="0.2">
      <c r="B40" s="18"/>
      <c r="C40" s="41" t="s">
        <v>6</v>
      </c>
      <c r="D40" s="106" t="s">
        <v>17</v>
      </c>
      <c r="E40" s="106"/>
      <c r="F40" s="106" t="s">
        <v>18</v>
      </c>
      <c r="G40" s="106"/>
      <c r="H40" s="106" t="s">
        <v>4</v>
      </c>
      <c r="I40" s="106"/>
      <c r="J40" s="20"/>
      <c r="L40" s="90" t="s">
        <v>88</v>
      </c>
    </row>
    <row r="41" spans="2:15" ht="15" x14ac:dyDescent="0.2">
      <c r="B41" s="18"/>
      <c r="C41" s="43" t="s">
        <v>19</v>
      </c>
      <c r="D41" s="74">
        <v>68.37</v>
      </c>
      <c r="E41" s="49"/>
      <c r="F41" s="34">
        <f>(D41/D8)*G8</f>
        <v>68.37</v>
      </c>
      <c r="G41" s="49"/>
      <c r="H41" s="187">
        <f>(D41-F41)</f>
        <v>0</v>
      </c>
      <c r="I41" s="188"/>
      <c r="J41" s="20"/>
      <c r="L41" s="91" t="s">
        <v>89</v>
      </c>
    </row>
    <row r="42" spans="2:15" ht="15" x14ac:dyDescent="0.2">
      <c r="B42" s="18"/>
      <c r="C42" s="43" t="s">
        <v>20</v>
      </c>
      <c r="D42" s="32">
        <v>19.79</v>
      </c>
      <c r="E42" s="49"/>
      <c r="F42" s="34">
        <f>(D42/D8)*G8</f>
        <v>19.79</v>
      </c>
      <c r="G42" s="49"/>
      <c r="H42" s="187">
        <f>(D42-F42)</f>
        <v>0</v>
      </c>
      <c r="I42" s="188"/>
      <c r="J42" s="21"/>
      <c r="L42" s="91" t="s">
        <v>90</v>
      </c>
      <c r="O42" s="13"/>
    </row>
    <row r="43" spans="2:15" ht="15" x14ac:dyDescent="0.2">
      <c r="B43" s="18"/>
      <c r="C43" s="60" t="s">
        <v>30</v>
      </c>
      <c r="D43" s="32">
        <v>170.19</v>
      </c>
      <c r="E43" s="36"/>
      <c r="F43" s="34">
        <f>D43/30*G8</f>
        <v>170.19</v>
      </c>
      <c r="G43" s="36"/>
      <c r="H43" s="176">
        <f>D43-F43</f>
        <v>0</v>
      </c>
      <c r="I43" s="177"/>
      <c r="J43" s="21"/>
      <c r="L43" s="91" t="s">
        <v>91</v>
      </c>
    </row>
    <row r="44" spans="2:15" ht="15" x14ac:dyDescent="0.2">
      <c r="B44" s="18"/>
      <c r="C44" s="60" t="s">
        <v>31</v>
      </c>
      <c r="D44" s="32">
        <v>94.55</v>
      </c>
      <c r="E44" s="36"/>
      <c r="F44" s="34">
        <f>D44/30*G8</f>
        <v>94.55</v>
      </c>
      <c r="G44" s="36"/>
      <c r="H44" s="176">
        <f>D44-F44</f>
        <v>0</v>
      </c>
      <c r="I44" s="177"/>
      <c r="J44" s="21"/>
      <c r="L44" s="91" t="s">
        <v>92</v>
      </c>
    </row>
    <row r="45" spans="2:15" ht="14.25" x14ac:dyDescent="0.2">
      <c r="B45" s="18"/>
      <c r="C45" s="43" t="s">
        <v>28</v>
      </c>
      <c r="D45" s="32">
        <f>(D34)</f>
        <v>208.01</v>
      </c>
      <c r="E45" s="36"/>
      <c r="F45" s="34">
        <f>D45/30*G8</f>
        <v>208.01</v>
      </c>
      <c r="G45" s="36"/>
      <c r="H45" s="176">
        <f>D45-F45</f>
        <v>0</v>
      </c>
      <c r="I45" s="177"/>
      <c r="J45" s="21"/>
    </row>
    <row r="46" spans="2:15" ht="14.25" x14ac:dyDescent="0.2">
      <c r="B46" s="18"/>
      <c r="C46" s="43" t="s">
        <v>29</v>
      </c>
      <c r="D46" s="32">
        <f>(D35)</f>
        <v>141.83000000000001</v>
      </c>
      <c r="E46" s="36"/>
      <c r="F46" s="34">
        <f>D46/30*G8</f>
        <v>141.83000000000001</v>
      </c>
      <c r="G46" s="36"/>
      <c r="H46" s="176">
        <f>D46-F46</f>
        <v>0</v>
      </c>
      <c r="I46" s="177"/>
      <c r="J46" s="21"/>
    </row>
    <row r="47" spans="2:15" ht="14.25" x14ac:dyDescent="0.2">
      <c r="B47" s="18"/>
      <c r="C47" s="43" t="s">
        <v>72</v>
      </c>
      <c r="D47" s="32">
        <v>0</v>
      </c>
      <c r="E47" s="49"/>
      <c r="F47" s="34"/>
      <c r="G47" s="49"/>
      <c r="H47" s="50"/>
      <c r="I47" s="36"/>
      <c r="J47" s="20"/>
    </row>
    <row r="48" spans="2:15" ht="14.25" x14ac:dyDescent="0.2">
      <c r="B48" s="18"/>
      <c r="C48" s="44" t="s">
        <v>16</v>
      </c>
      <c r="D48" s="37">
        <f>SUM(D41:D47)</f>
        <v>702.74000000000012</v>
      </c>
      <c r="E48" s="38"/>
      <c r="F48" s="37">
        <f>SUM(F41:F47)</f>
        <v>702.74000000000012</v>
      </c>
      <c r="G48" s="38"/>
      <c r="H48" s="39"/>
      <c r="I48" s="40">
        <f>SUM(H41:I46)</f>
        <v>0</v>
      </c>
      <c r="J48" s="20"/>
    </row>
    <row r="49" spans="2:12" ht="12.75" customHeight="1" x14ac:dyDescent="0.2">
      <c r="B49" s="18"/>
      <c r="C49" s="88"/>
      <c r="D49" s="88"/>
      <c r="E49" s="88"/>
      <c r="F49" s="88"/>
      <c r="G49" s="88"/>
      <c r="H49" s="88"/>
      <c r="I49" s="88"/>
      <c r="J49" s="20"/>
    </row>
    <row r="50" spans="2:12" ht="14.25" x14ac:dyDescent="0.2">
      <c r="B50" s="18"/>
      <c r="C50" s="183" t="s">
        <v>87</v>
      </c>
      <c r="D50" s="184"/>
      <c r="E50" s="185"/>
      <c r="F50" s="57">
        <v>2956.64</v>
      </c>
      <c r="G50" s="58"/>
      <c r="H50" s="58"/>
      <c r="I50" s="58"/>
      <c r="J50" s="20"/>
    </row>
    <row r="51" spans="2:12" ht="15.75" customHeight="1" x14ac:dyDescent="0.2">
      <c r="B51" s="18"/>
      <c r="C51" s="136" t="s">
        <v>37</v>
      </c>
      <c r="D51" s="137"/>
      <c r="E51" s="137"/>
      <c r="F51" s="137"/>
      <c r="G51" s="137"/>
      <c r="H51" s="138"/>
      <c r="I51" s="15">
        <f>(D30-D43-D44-D41-D42-D47-D28)</f>
        <v>2142.9599999999996</v>
      </c>
      <c r="J51" s="22"/>
      <c r="L51" s="175" t="s">
        <v>104</v>
      </c>
    </row>
    <row r="52" spans="2:12" ht="103.5" customHeight="1" x14ac:dyDescent="0.2">
      <c r="B52" s="18"/>
      <c r="C52" s="168" t="s">
        <v>99</v>
      </c>
      <c r="D52" s="169"/>
      <c r="E52" s="169"/>
      <c r="F52" s="169"/>
      <c r="G52" s="242"/>
      <c r="H52" s="242"/>
      <c r="I52" s="243"/>
      <c r="J52" s="22"/>
      <c r="L52" s="175"/>
    </row>
    <row r="53" spans="2:12" ht="23.25" customHeight="1" x14ac:dyDescent="0.2">
      <c r="B53" s="18"/>
      <c r="C53" s="23"/>
      <c r="D53" s="143" t="s">
        <v>38</v>
      </c>
      <c r="E53" s="144"/>
      <c r="F53" s="23"/>
      <c r="G53" s="239" t="s">
        <v>39</v>
      </c>
      <c r="H53" s="240"/>
      <c r="I53" s="241"/>
      <c r="J53" s="20"/>
      <c r="L53" s="175"/>
    </row>
    <row r="54" spans="2:12" ht="15" customHeight="1" x14ac:dyDescent="0.2">
      <c r="B54" s="18"/>
      <c r="C54" s="24" t="s">
        <v>82</v>
      </c>
      <c r="D54" s="181"/>
      <c r="E54" s="181"/>
      <c r="F54" s="25"/>
      <c r="G54" s="178"/>
      <c r="H54" s="178"/>
      <c r="I54" s="178"/>
      <c r="J54" s="20"/>
    </row>
    <row r="55" spans="2:12" ht="15" customHeight="1" x14ac:dyDescent="0.2">
      <c r="B55" s="18"/>
      <c r="C55" s="24" t="s">
        <v>76</v>
      </c>
      <c r="D55" s="180"/>
      <c r="E55" s="181"/>
      <c r="F55" s="25"/>
      <c r="G55" s="180"/>
      <c r="H55" s="181"/>
      <c r="I55" s="181"/>
      <c r="J55" s="20"/>
    </row>
    <row r="56" spans="2:12" ht="15" customHeight="1" x14ac:dyDescent="0.2">
      <c r="B56" s="18"/>
      <c r="C56" s="24" t="s">
        <v>83</v>
      </c>
      <c r="D56" s="212"/>
      <c r="E56" s="212"/>
      <c r="F56" s="19"/>
      <c r="G56" s="212"/>
      <c r="H56" s="212"/>
      <c r="I56" s="212"/>
      <c r="J56" s="20"/>
    </row>
    <row r="57" spans="2:12" ht="9" customHeight="1" thickBot="1" x14ac:dyDescent="0.25">
      <c r="B57" s="26"/>
      <c r="C57" s="27"/>
      <c r="D57" s="27"/>
      <c r="E57" s="27"/>
      <c r="F57" s="27"/>
      <c r="G57" s="27"/>
      <c r="H57" s="27"/>
      <c r="I57" s="27"/>
      <c r="J57" s="28"/>
    </row>
  </sheetData>
  <mergeCells count="53">
    <mergeCell ref="D54:E54"/>
    <mergeCell ref="G54:I54"/>
    <mergeCell ref="D55:E55"/>
    <mergeCell ref="G55:I55"/>
    <mergeCell ref="C52:I52"/>
    <mergeCell ref="H43:I43"/>
    <mergeCell ref="H44:I44"/>
    <mergeCell ref="H45:I45"/>
    <mergeCell ref="H46:I46"/>
    <mergeCell ref="C50:E50"/>
    <mergeCell ref="C38:I38"/>
    <mergeCell ref="C39:I39"/>
    <mergeCell ref="D40:E40"/>
    <mergeCell ref="F40:G40"/>
    <mergeCell ref="H40:I40"/>
    <mergeCell ref="D56:E56"/>
    <mergeCell ref="G56:I56"/>
    <mergeCell ref="C51:H51"/>
    <mergeCell ref="D53:E53"/>
    <mergeCell ref="G53:I53"/>
    <mergeCell ref="D14:E14"/>
    <mergeCell ref="F14:G14"/>
    <mergeCell ref="H14:I14"/>
    <mergeCell ref="H41:I41"/>
    <mergeCell ref="H42:I42"/>
    <mergeCell ref="C31:I31"/>
    <mergeCell ref="C32:I32"/>
    <mergeCell ref="D33:E33"/>
    <mergeCell ref="F33:G33"/>
    <mergeCell ref="H33:I33"/>
    <mergeCell ref="D11:E11"/>
    <mergeCell ref="F11:F12"/>
    <mergeCell ref="G11:I11"/>
    <mergeCell ref="D12:E12"/>
    <mergeCell ref="G12:I12"/>
    <mergeCell ref="C13:I13"/>
    <mergeCell ref="D8:E8"/>
    <mergeCell ref="G8:I8"/>
    <mergeCell ref="G7:I7"/>
    <mergeCell ref="D9:E9"/>
    <mergeCell ref="F9:F10"/>
    <mergeCell ref="D10:E10"/>
    <mergeCell ref="G9:I10"/>
    <mergeCell ref="L51:L53"/>
    <mergeCell ref="C1:I1"/>
    <mergeCell ref="C2:I2"/>
    <mergeCell ref="C3:I3"/>
    <mergeCell ref="G4:I4"/>
    <mergeCell ref="D5:E5"/>
    <mergeCell ref="G5:I5"/>
    <mergeCell ref="D6:E6"/>
    <mergeCell ref="G6:I6"/>
    <mergeCell ref="D7:E7"/>
  </mergeCells>
  <phoneticPr fontId="26" type="noConversion"/>
  <printOptions horizontalCentered="1"/>
  <pageMargins left="0.25" right="0.25" top="0.75" bottom="0.75" header="0.3" footer="0.3"/>
  <pageSetup paperSize="9" scale="77"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6</vt:i4>
      </vt:variant>
    </vt:vector>
  </HeadingPairs>
  <TitlesOfParts>
    <vt:vector size="12" baseType="lpstr">
      <vt:lpstr>5510 ÖNCESİ </vt:lpstr>
      <vt:lpstr>5510 ÖNCESİ TAM MAAŞ</vt:lpstr>
      <vt:lpstr>5510 ÖNCESİ ÜCRETSİZ</vt:lpstr>
      <vt:lpstr>5510 SONRASI(istifa)</vt:lpstr>
      <vt:lpstr>5510 SONRASI (Ücretsiz İzin.)</vt:lpstr>
      <vt:lpstr>5510 SONRASI(Tam maaş iade)</vt:lpstr>
      <vt:lpstr>'5510 ÖNCESİ '!Yazdırma_Alanı</vt:lpstr>
      <vt:lpstr>'5510 ÖNCESİ TAM MAAŞ'!Yazdırma_Alanı</vt:lpstr>
      <vt:lpstr>'5510 ÖNCESİ ÜCRETSİZ'!Yazdırma_Alanı</vt:lpstr>
      <vt:lpstr>'5510 SONRASI (Ücretsiz İzin.)'!Yazdırma_Alanı</vt:lpstr>
      <vt:lpstr>'5510 SONRASI(istifa)'!Yazdırma_Alanı</vt:lpstr>
      <vt:lpstr>'5510 SONRASI(Tam maaş iade)'!Yazdırma_Alanı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ktü bütçe</dc:creator>
  <cp:lastModifiedBy>pc</cp:lastModifiedBy>
  <cp:lastPrinted>2014-06-30T09:49:16Z</cp:lastPrinted>
  <dcterms:created xsi:type="dcterms:W3CDTF">2004-03-31T05:25:16Z</dcterms:created>
  <dcterms:modified xsi:type="dcterms:W3CDTF">2016-03-30T08:03:58Z</dcterms:modified>
</cp:coreProperties>
</file>